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Marketing igazgatóság\KKV_MARKETING_FOOSZTALY\CAPAK_KOZOTT_5 evad\penzugyi_felkeszito_workshop\"/>
    </mc:Choice>
  </mc:AlternateContent>
  <bookViews>
    <workbookView xWindow="0" yWindow="0" windowWidth="28800" windowHeight="11775" tabRatio="387"/>
  </bookViews>
  <sheets>
    <sheet name="erkim-cf" sheetId="1" r:id="rId1"/>
    <sheet name="merleg" sheetId="2" state="hidden" r:id="rId2"/>
    <sheet name="beradatok" sheetId="5" r:id="rId3"/>
    <sheet name="reszletek" sheetId="3" r:id="rId4"/>
    <sheet name="arbevetel" sheetId="4" r:id="rId5"/>
    <sheet name="összesítők" sheetId="6" r:id="rId6"/>
  </sheets>
  <calcPr calcId="162913"/>
</workbook>
</file>

<file path=xl/calcChain.xml><?xml version="1.0" encoding="utf-8"?>
<calcChain xmlns="http://schemas.openxmlformats.org/spreadsheetml/2006/main">
  <c r="AM34" i="4" l="1"/>
  <c r="AL34" i="4"/>
  <c r="AK34" i="4"/>
  <c r="AJ34" i="4"/>
  <c r="AI34" i="4"/>
  <c r="AH34" i="4"/>
  <c r="AG34" i="4"/>
  <c r="AF34" i="4"/>
  <c r="AE34" i="4"/>
  <c r="AD34" i="4"/>
  <c r="AC34" i="4"/>
  <c r="AB34" i="4"/>
  <c r="Z34" i="4"/>
  <c r="Y34" i="4"/>
  <c r="X34" i="4"/>
  <c r="W34" i="4"/>
  <c r="V34" i="4"/>
  <c r="U34" i="4"/>
  <c r="T34" i="4"/>
  <c r="S34" i="4"/>
  <c r="R34" i="4"/>
  <c r="Q34" i="4"/>
  <c r="P34" i="4"/>
  <c r="O34" i="4"/>
  <c r="M34" i="4"/>
  <c r="L34" i="4"/>
  <c r="K34" i="4"/>
  <c r="J34" i="4"/>
  <c r="I34" i="4"/>
  <c r="H34" i="4"/>
  <c r="G34" i="4"/>
  <c r="F34" i="4"/>
  <c r="E34" i="4"/>
  <c r="D34" i="4"/>
  <c r="C34" i="4"/>
  <c r="B34" i="4"/>
  <c r="AN33" i="4"/>
  <c r="AA33" i="4"/>
  <c r="N33" i="4"/>
  <c r="AM29" i="4"/>
  <c r="AM5" i="4" s="1"/>
  <c r="AL29" i="4"/>
  <c r="AL5" i="4" s="1"/>
  <c r="AK29" i="4"/>
  <c r="AK5" i="4" s="1"/>
  <c r="AJ29" i="4"/>
  <c r="AJ5" i="4" s="1"/>
  <c r="AI29" i="4"/>
  <c r="AI5" i="4" s="1"/>
  <c r="AH29" i="4"/>
  <c r="AH5" i="4" s="1"/>
  <c r="AG29" i="4"/>
  <c r="AG5" i="4" s="1"/>
  <c r="AF29" i="4"/>
  <c r="AF5" i="4" s="1"/>
  <c r="AE29" i="4"/>
  <c r="AE5" i="4" s="1"/>
  <c r="AD29" i="4"/>
  <c r="AD5" i="4" s="1"/>
  <c r="AC29" i="4"/>
  <c r="AC5" i="4" s="1"/>
  <c r="AB29" i="4"/>
  <c r="Z29" i="4"/>
  <c r="Z5" i="4" s="1"/>
  <c r="Y29" i="4"/>
  <c r="Y5" i="4" s="1"/>
  <c r="X29" i="4"/>
  <c r="X5" i="4" s="1"/>
  <c r="W29" i="4"/>
  <c r="W5" i="4" s="1"/>
  <c r="V29" i="4"/>
  <c r="V5" i="4" s="1"/>
  <c r="U29" i="4"/>
  <c r="U5" i="4" s="1"/>
  <c r="T29" i="4"/>
  <c r="T5" i="4" s="1"/>
  <c r="S29" i="4"/>
  <c r="S5" i="4" s="1"/>
  <c r="R29" i="4"/>
  <c r="R5" i="4" s="1"/>
  <c r="Q29" i="4"/>
  <c r="Q5" i="4" s="1"/>
  <c r="P29" i="4"/>
  <c r="P5" i="4" s="1"/>
  <c r="O29" i="4"/>
  <c r="M29" i="4"/>
  <c r="M5" i="4" s="1"/>
  <c r="L29" i="4"/>
  <c r="L5" i="4" s="1"/>
  <c r="K29" i="4"/>
  <c r="K5" i="4" s="1"/>
  <c r="J29" i="4"/>
  <c r="J5" i="4" s="1"/>
  <c r="I29" i="4"/>
  <c r="I5" i="4" s="1"/>
  <c r="H29" i="4"/>
  <c r="H5" i="4" s="1"/>
  <c r="G29" i="4"/>
  <c r="G5" i="4" s="1"/>
  <c r="F29" i="4"/>
  <c r="F5" i="4" s="1"/>
  <c r="E29" i="4"/>
  <c r="E5" i="4" s="1"/>
  <c r="D29" i="4"/>
  <c r="D5" i="4" s="1"/>
  <c r="C29" i="4"/>
  <c r="C5" i="4" s="1"/>
  <c r="B29" i="4"/>
  <c r="AN28" i="4"/>
  <c r="AA28" i="4"/>
  <c r="N28" i="4"/>
  <c r="N34" i="4" l="1"/>
  <c r="AN34" i="4"/>
  <c r="N29" i="4"/>
  <c r="AN29" i="4"/>
  <c r="AA34" i="4"/>
  <c r="AA29" i="4"/>
  <c r="B5" i="4"/>
  <c r="O5" i="4"/>
  <c r="O6" i="4"/>
  <c r="AB5" i="4"/>
  <c r="AB6" i="4"/>
  <c r="B6" i="4"/>
  <c r="AM82" i="3"/>
  <c r="AL82" i="3"/>
  <c r="AK82" i="3"/>
  <c r="AJ82" i="3"/>
  <c r="AI82" i="3"/>
  <c r="AH82" i="3"/>
  <c r="AG82" i="3"/>
  <c r="AF82" i="3"/>
  <c r="AE82" i="3"/>
  <c r="AD82" i="3"/>
  <c r="AC82" i="3"/>
  <c r="AB82" i="3"/>
  <c r="AN81" i="3"/>
  <c r="AN80" i="3"/>
  <c r="AN82" i="3" s="1"/>
  <c r="AN79" i="3"/>
  <c r="AN78" i="3"/>
  <c r="Z82" i="3"/>
  <c r="Y82" i="3"/>
  <c r="X82" i="3"/>
  <c r="W82" i="3"/>
  <c r="V82" i="3"/>
  <c r="U82" i="3"/>
  <c r="T82" i="3"/>
  <c r="S82" i="3"/>
  <c r="R82" i="3"/>
  <c r="Q82" i="3"/>
  <c r="P82" i="3"/>
  <c r="O82" i="3"/>
  <c r="AA81" i="3"/>
  <c r="AA80" i="3"/>
  <c r="AA82" i="3" s="1"/>
  <c r="AA79" i="3"/>
  <c r="AA78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N74" i="3"/>
  <c r="AN73" i="3"/>
  <c r="AN75" i="3" s="1"/>
  <c r="AN72" i="3"/>
  <c r="Z75" i="3"/>
  <c r="Y75" i="3"/>
  <c r="X75" i="3"/>
  <c r="W75" i="3"/>
  <c r="V75" i="3"/>
  <c r="U75" i="3"/>
  <c r="T75" i="3"/>
  <c r="S75" i="3"/>
  <c r="R75" i="3"/>
  <c r="Q75" i="3"/>
  <c r="P75" i="3"/>
  <c r="O75" i="3"/>
  <c r="AA74" i="3"/>
  <c r="AA73" i="3"/>
  <c r="AA72" i="3"/>
  <c r="AN68" i="3"/>
  <c r="AN67" i="3"/>
  <c r="AN69" i="3" s="1"/>
  <c r="AA68" i="3"/>
  <c r="AA67" i="3"/>
  <c r="AA69" i="3" s="1"/>
  <c r="AC69" i="3"/>
  <c r="AD69" i="3"/>
  <c r="AE69" i="3"/>
  <c r="AF69" i="3"/>
  <c r="AG69" i="3"/>
  <c r="AH69" i="3"/>
  <c r="AI69" i="3"/>
  <c r="AJ69" i="3"/>
  <c r="AK69" i="3"/>
  <c r="AL69" i="3"/>
  <c r="AM69" i="3"/>
  <c r="Q69" i="3"/>
  <c r="R69" i="3"/>
  <c r="S69" i="3"/>
  <c r="T69" i="3"/>
  <c r="U69" i="3"/>
  <c r="V69" i="3"/>
  <c r="W69" i="3"/>
  <c r="X69" i="3"/>
  <c r="Y69" i="3"/>
  <c r="Z69" i="3"/>
  <c r="P69" i="3"/>
  <c r="D69" i="3"/>
  <c r="E69" i="3"/>
  <c r="F69" i="3"/>
  <c r="G69" i="3"/>
  <c r="H69" i="3"/>
  <c r="I69" i="3"/>
  <c r="J69" i="3"/>
  <c r="K69" i="3"/>
  <c r="L69" i="3"/>
  <c r="M69" i="3"/>
  <c r="C69" i="3"/>
  <c r="AA75" i="3" l="1"/>
  <c r="N30" i="1"/>
  <c r="AM138" i="3"/>
  <c r="AM140" i="3" s="1"/>
  <c r="AL138" i="3"/>
  <c r="AL140" i="3" s="1"/>
  <c r="AK138" i="3"/>
  <c r="AK140" i="3" s="1"/>
  <c r="AJ138" i="3"/>
  <c r="AJ140" i="3" s="1"/>
  <c r="AI138" i="3"/>
  <c r="AI140" i="3" s="1"/>
  <c r="AH138" i="3"/>
  <c r="AH140" i="3" s="1"/>
  <c r="AG138" i="3"/>
  <c r="AG140" i="3" s="1"/>
  <c r="AF138" i="3"/>
  <c r="AF140" i="3" s="1"/>
  <c r="AE138" i="3"/>
  <c r="AE140" i="3" s="1"/>
  <c r="AD138" i="3"/>
  <c r="AD140" i="3" s="1"/>
  <c r="AC138" i="3"/>
  <c r="AC140" i="3" s="1"/>
  <c r="AB138" i="3"/>
  <c r="AB140" i="3" s="1"/>
  <c r="Y138" i="3"/>
  <c r="Y140" i="3" s="1"/>
  <c r="X138" i="3"/>
  <c r="X140" i="3" s="1"/>
  <c r="W138" i="3"/>
  <c r="W140" i="3" s="1"/>
  <c r="V138" i="3"/>
  <c r="V140" i="3" s="1"/>
  <c r="U138" i="3"/>
  <c r="U140" i="3" s="1"/>
  <c r="T138" i="3"/>
  <c r="T140" i="3" s="1"/>
  <c r="S138" i="3"/>
  <c r="S140" i="3" s="1"/>
  <c r="R138" i="3"/>
  <c r="R140" i="3" s="1"/>
  <c r="Q138" i="3"/>
  <c r="Q140" i="3" s="1"/>
  <c r="P138" i="3"/>
  <c r="P140" i="3" s="1"/>
  <c r="O138" i="3"/>
  <c r="O140" i="3" s="1"/>
  <c r="D138" i="3"/>
  <c r="E138" i="3"/>
  <c r="F138" i="3"/>
  <c r="G138" i="3"/>
  <c r="H138" i="3"/>
  <c r="I138" i="3"/>
  <c r="I140" i="3" s="1"/>
  <c r="J138" i="3"/>
  <c r="J140" i="3" s="1"/>
  <c r="K138" i="3"/>
  <c r="L138" i="3"/>
  <c r="M138" i="3"/>
  <c r="D140" i="3"/>
  <c r="E140" i="3"/>
  <c r="F140" i="3"/>
  <c r="G140" i="3"/>
  <c r="H140" i="3"/>
  <c r="K140" i="3"/>
  <c r="L140" i="3"/>
  <c r="M140" i="3"/>
  <c r="AM116" i="3"/>
  <c r="AM117" i="3" s="1"/>
  <c r="AL116" i="3"/>
  <c r="AL117" i="3" s="1"/>
  <c r="AK116" i="3"/>
  <c r="AK117" i="3" s="1"/>
  <c r="AJ116" i="3"/>
  <c r="AJ117" i="3" s="1"/>
  <c r="AI116" i="3"/>
  <c r="AI117" i="3" s="1"/>
  <c r="AH116" i="3"/>
  <c r="AH117" i="3" s="1"/>
  <c r="AG116" i="3"/>
  <c r="AG117" i="3" s="1"/>
  <c r="AF116" i="3"/>
  <c r="AF117" i="3" s="1"/>
  <c r="AE116" i="3"/>
  <c r="AE117" i="3" s="1"/>
  <c r="AD116" i="3"/>
  <c r="AD117" i="3" s="1"/>
  <c r="AC116" i="3"/>
  <c r="AC117" i="3" s="1"/>
  <c r="AB116" i="3"/>
  <c r="AB117" i="3" s="1"/>
  <c r="AN115" i="3"/>
  <c r="AN114" i="3"/>
  <c r="AN113" i="3"/>
  <c r="AN112" i="3"/>
  <c r="AN111" i="3"/>
  <c r="AN110" i="3"/>
  <c r="Z116" i="3"/>
  <c r="Z117" i="3" s="1"/>
  <c r="Y116" i="3"/>
  <c r="Y117" i="3" s="1"/>
  <c r="X116" i="3"/>
  <c r="X117" i="3" s="1"/>
  <c r="W116" i="3"/>
  <c r="W117" i="3" s="1"/>
  <c r="V116" i="3"/>
  <c r="V117" i="3" s="1"/>
  <c r="U116" i="3"/>
  <c r="U117" i="3" s="1"/>
  <c r="T116" i="3"/>
  <c r="T117" i="3" s="1"/>
  <c r="S116" i="3"/>
  <c r="S117" i="3" s="1"/>
  <c r="R116" i="3"/>
  <c r="R117" i="3" s="1"/>
  <c r="Q116" i="3"/>
  <c r="Q117" i="3" s="1"/>
  <c r="P116" i="3"/>
  <c r="P117" i="3" s="1"/>
  <c r="O116" i="3"/>
  <c r="AA115" i="3"/>
  <c r="AA114" i="3"/>
  <c r="AA113" i="3"/>
  <c r="AA112" i="3"/>
  <c r="AA111" i="3"/>
  <c r="AA110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N102" i="3"/>
  <c r="AN101" i="3"/>
  <c r="AN100" i="3"/>
  <c r="AN99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AA102" i="3"/>
  <c r="AA101" i="3"/>
  <c r="AA100" i="3"/>
  <c r="AA99" i="3"/>
  <c r="N102" i="3"/>
  <c r="N101" i="3"/>
  <c r="N100" i="3"/>
  <c r="N99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N95" i="3"/>
  <c r="AN94" i="3"/>
  <c r="AN93" i="3"/>
  <c r="AN92" i="3"/>
  <c r="Z96" i="3"/>
  <c r="Y96" i="3"/>
  <c r="X96" i="3"/>
  <c r="W96" i="3"/>
  <c r="V96" i="3"/>
  <c r="U96" i="3"/>
  <c r="T96" i="3"/>
  <c r="S96" i="3"/>
  <c r="R96" i="3"/>
  <c r="Q96" i="3"/>
  <c r="P96" i="3"/>
  <c r="O96" i="3"/>
  <c r="AA95" i="3"/>
  <c r="AA94" i="3"/>
  <c r="AA93" i="3"/>
  <c r="AA92" i="3"/>
  <c r="N95" i="3"/>
  <c r="N94" i="3"/>
  <c r="N93" i="3"/>
  <c r="N92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N88" i="3"/>
  <c r="AN87" i="3"/>
  <c r="AN86" i="3"/>
  <c r="AN85" i="3"/>
  <c r="Z89" i="3"/>
  <c r="Y89" i="3"/>
  <c r="X89" i="3"/>
  <c r="W89" i="3"/>
  <c r="V89" i="3"/>
  <c r="U89" i="3"/>
  <c r="T89" i="3"/>
  <c r="S89" i="3"/>
  <c r="R89" i="3"/>
  <c r="Q89" i="3"/>
  <c r="P89" i="3"/>
  <c r="O89" i="3"/>
  <c r="AA88" i="3"/>
  <c r="AA87" i="3"/>
  <c r="AA86" i="3"/>
  <c r="AA85" i="3"/>
  <c r="N88" i="3"/>
  <c r="N87" i="3"/>
  <c r="N86" i="3"/>
  <c r="N85" i="3"/>
  <c r="M25" i="5"/>
  <c r="D26" i="5"/>
  <c r="E26" i="5"/>
  <c r="F26" i="5"/>
  <c r="G26" i="5"/>
  <c r="H26" i="5"/>
  <c r="I26" i="5"/>
  <c r="J26" i="5"/>
  <c r="K26" i="5"/>
  <c r="L26" i="5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AN140" i="3" l="1"/>
  <c r="AN138" i="3"/>
  <c r="N89" i="3"/>
  <c r="AA89" i="3"/>
  <c r="AN89" i="3"/>
  <c r="N96" i="3"/>
  <c r="AA96" i="3"/>
  <c r="AN96" i="3"/>
  <c r="N103" i="3"/>
  <c r="AA103" i="3"/>
  <c r="AN103" i="3"/>
  <c r="AA116" i="3"/>
  <c r="O117" i="3"/>
  <c r="O15" i="1" s="1"/>
  <c r="AN117" i="3"/>
  <c r="AN116" i="3"/>
  <c r="AA117" i="3"/>
  <c r="AM20" i="1"/>
  <c r="AL20" i="1"/>
  <c r="AK20" i="1"/>
  <c r="AJ20" i="1"/>
  <c r="AI20" i="1"/>
  <c r="AH20" i="1"/>
  <c r="AG20" i="1"/>
  <c r="AF20" i="1"/>
  <c r="AE20" i="1"/>
  <c r="AD20" i="1"/>
  <c r="AC20" i="1"/>
  <c r="AB20" i="1"/>
  <c r="Z20" i="1"/>
  <c r="Y20" i="1"/>
  <c r="X20" i="1"/>
  <c r="W20" i="1"/>
  <c r="V20" i="1"/>
  <c r="U20" i="1"/>
  <c r="T20" i="1"/>
  <c r="S20" i="1"/>
  <c r="R20" i="1"/>
  <c r="Q20" i="1"/>
  <c r="P20" i="1"/>
  <c r="O20" i="1"/>
  <c r="Z15" i="1"/>
  <c r="Y15" i="1"/>
  <c r="X15" i="1"/>
  <c r="W15" i="1"/>
  <c r="V15" i="1"/>
  <c r="U15" i="1"/>
  <c r="T15" i="1"/>
  <c r="S15" i="1"/>
  <c r="R15" i="1"/>
  <c r="Q15" i="1"/>
  <c r="P15" i="1"/>
  <c r="D60" i="3"/>
  <c r="E60" i="3"/>
  <c r="F60" i="3"/>
  <c r="G60" i="3"/>
  <c r="H60" i="3"/>
  <c r="I60" i="3"/>
  <c r="J60" i="3"/>
  <c r="K60" i="3"/>
  <c r="L60" i="3"/>
  <c r="AN122" i="3"/>
  <c r="AN123" i="3"/>
  <c r="AA122" i="3"/>
  <c r="N78" i="3" l="1"/>
  <c r="N81" i="3"/>
  <c r="N80" i="3"/>
  <c r="N82" i="3" s="1"/>
  <c r="N79" i="3"/>
  <c r="N72" i="3"/>
  <c r="N74" i="3"/>
  <c r="N73" i="3"/>
  <c r="N75" i="3" s="1"/>
  <c r="N68" i="3"/>
  <c r="N67" i="3"/>
  <c r="M103" i="3"/>
  <c r="M115" i="3" s="1"/>
  <c r="L103" i="3"/>
  <c r="L115" i="3" s="1"/>
  <c r="K103" i="3"/>
  <c r="K115" i="3" s="1"/>
  <c r="J103" i="3"/>
  <c r="J115" i="3" s="1"/>
  <c r="I103" i="3"/>
  <c r="I115" i="3" s="1"/>
  <c r="H103" i="3"/>
  <c r="H115" i="3" s="1"/>
  <c r="G103" i="3"/>
  <c r="G115" i="3" s="1"/>
  <c r="F103" i="3"/>
  <c r="F115" i="3" s="1"/>
  <c r="E103" i="3"/>
  <c r="E115" i="3" s="1"/>
  <c r="D103" i="3"/>
  <c r="D115" i="3" s="1"/>
  <c r="C103" i="3"/>
  <c r="C115" i="3" s="1"/>
  <c r="B103" i="3"/>
  <c r="B115" i="3" s="1"/>
  <c r="M96" i="3"/>
  <c r="L96" i="3"/>
  <c r="K96" i="3"/>
  <c r="J96" i="3"/>
  <c r="I96" i="3"/>
  <c r="H96" i="3"/>
  <c r="G96" i="3"/>
  <c r="F96" i="3"/>
  <c r="E96" i="3"/>
  <c r="D96" i="3"/>
  <c r="C96" i="3"/>
  <c r="C114" i="3" s="1"/>
  <c r="B96" i="3"/>
  <c r="B114" i="3" s="1"/>
  <c r="M89" i="3"/>
  <c r="L89" i="3"/>
  <c r="K89" i="3"/>
  <c r="J89" i="3"/>
  <c r="I89" i="3"/>
  <c r="H89" i="3"/>
  <c r="G89" i="3"/>
  <c r="F89" i="3"/>
  <c r="E89" i="3"/>
  <c r="D89" i="3"/>
  <c r="C89" i="3"/>
  <c r="B89" i="3"/>
  <c r="B113" i="3" s="1"/>
  <c r="M82" i="3"/>
  <c r="L82" i="3"/>
  <c r="L105" i="3" s="1"/>
  <c r="L106" i="3" s="1"/>
  <c r="K82" i="3"/>
  <c r="K105" i="3" s="1"/>
  <c r="K106" i="3" s="1"/>
  <c r="J82" i="3"/>
  <c r="I82" i="3"/>
  <c r="H82" i="3"/>
  <c r="G82" i="3"/>
  <c r="F82" i="3"/>
  <c r="E82" i="3"/>
  <c r="D82" i="3"/>
  <c r="C82" i="3"/>
  <c r="C112" i="3" s="1"/>
  <c r="B82" i="3"/>
  <c r="B112" i="3" s="1"/>
  <c r="D75" i="3"/>
  <c r="E75" i="3"/>
  <c r="F75" i="3"/>
  <c r="G75" i="3"/>
  <c r="G105" i="3" s="1"/>
  <c r="G106" i="3" s="1"/>
  <c r="H75" i="3"/>
  <c r="H105" i="3" s="1"/>
  <c r="H106" i="3" s="1"/>
  <c r="I75" i="3"/>
  <c r="I105" i="3" s="1"/>
  <c r="I106" i="3" s="1"/>
  <c r="J75" i="3"/>
  <c r="J105" i="3" s="1"/>
  <c r="J106" i="3" s="1"/>
  <c r="K75" i="3"/>
  <c r="L75" i="3"/>
  <c r="M75" i="3"/>
  <c r="C75" i="3"/>
  <c r="B75" i="3"/>
  <c r="B111" i="3" s="1"/>
  <c r="AM105" i="3"/>
  <c r="AM106" i="3" s="1"/>
  <c r="AL105" i="3"/>
  <c r="AL131" i="3" s="1"/>
  <c r="AK105" i="3"/>
  <c r="AK131" i="3" s="1"/>
  <c r="AJ105" i="3"/>
  <c r="AJ131" i="3" s="1"/>
  <c r="AI105" i="3"/>
  <c r="AI131" i="3" s="1"/>
  <c r="AH105" i="3"/>
  <c r="AH131" i="3" s="1"/>
  <c r="AG105" i="3"/>
  <c r="AG131" i="3" s="1"/>
  <c r="AF105" i="3"/>
  <c r="AF131" i="3" s="1"/>
  <c r="AE105" i="3"/>
  <c r="AE131" i="3" s="1"/>
  <c r="AD105" i="3"/>
  <c r="AD131" i="3" s="1"/>
  <c r="AC105" i="3"/>
  <c r="AC131" i="3" s="1"/>
  <c r="AB69" i="3"/>
  <c r="AB105" i="3" s="1"/>
  <c r="AB131" i="3" s="1"/>
  <c r="Z105" i="3"/>
  <c r="Z106" i="3" s="1"/>
  <c r="Y105" i="3"/>
  <c r="Y131" i="3" s="1"/>
  <c r="X105" i="3"/>
  <c r="X131" i="3" s="1"/>
  <c r="W105" i="3"/>
  <c r="W131" i="3" s="1"/>
  <c r="V105" i="3"/>
  <c r="V131" i="3" s="1"/>
  <c r="U105" i="3"/>
  <c r="U131" i="3" s="1"/>
  <c r="T105" i="3"/>
  <c r="T131" i="3" s="1"/>
  <c r="S105" i="3"/>
  <c r="S131" i="3" s="1"/>
  <c r="R105" i="3"/>
  <c r="R131" i="3" s="1"/>
  <c r="Q105" i="3"/>
  <c r="Q131" i="3" s="1"/>
  <c r="P105" i="3"/>
  <c r="P131" i="3" s="1"/>
  <c r="O69" i="3"/>
  <c r="O105" i="3" s="1"/>
  <c r="O131" i="3" s="1"/>
  <c r="E105" i="3"/>
  <c r="E106" i="3" s="1"/>
  <c r="F105" i="3"/>
  <c r="F106" i="3" s="1"/>
  <c r="M105" i="3"/>
  <c r="M106" i="3" s="1"/>
  <c r="B69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N55" i="3"/>
  <c r="AN54" i="3"/>
  <c r="AN53" i="3"/>
  <c r="Z56" i="3"/>
  <c r="Y56" i="3"/>
  <c r="X56" i="3"/>
  <c r="W56" i="3"/>
  <c r="V56" i="3"/>
  <c r="U56" i="3"/>
  <c r="T56" i="3"/>
  <c r="S56" i="3"/>
  <c r="R56" i="3"/>
  <c r="Q56" i="3"/>
  <c r="P56" i="3"/>
  <c r="O56" i="3"/>
  <c r="AA55" i="3"/>
  <c r="AA54" i="3"/>
  <c r="AA53" i="3"/>
  <c r="N55" i="3"/>
  <c r="N54" i="3"/>
  <c r="N53" i="3"/>
  <c r="M56" i="3"/>
  <c r="M57" i="3" s="1"/>
  <c r="L56" i="3"/>
  <c r="L57" i="3" s="1"/>
  <c r="K56" i="3"/>
  <c r="K57" i="3" s="1"/>
  <c r="J56" i="3"/>
  <c r="J57" i="3" s="1"/>
  <c r="I56" i="3"/>
  <c r="I57" i="3" s="1"/>
  <c r="H56" i="3"/>
  <c r="H57" i="3" s="1"/>
  <c r="G56" i="3"/>
  <c r="G57" i="3" s="1"/>
  <c r="F56" i="3"/>
  <c r="F57" i="3" s="1"/>
  <c r="E56" i="3"/>
  <c r="E57" i="3" s="1"/>
  <c r="D56" i="3"/>
  <c r="D57" i="3" s="1"/>
  <c r="C56" i="3"/>
  <c r="C57" i="3" s="1"/>
  <c r="B56" i="3"/>
  <c r="B57" i="3" s="1"/>
  <c r="AM49" i="3"/>
  <c r="AM132" i="3" s="1"/>
  <c r="AL49" i="3"/>
  <c r="AL132" i="3" s="1"/>
  <c r="AK49" i="3"/>
  <c r="AK132" i="3" s="1"/>
  <c r="AJ49" i="3"/>
  <c r="AJ132" i="3" s="1"/>
  <c r="AI49" i="3"/>
  <c r="AI132" i="3" s="1"/>
  <c r="AH49" i="3"/>
  <c r="AH132" i="3" s="1"/>
  <c r="AG49" i="3"/>
  <c r="AG132" i="3" s="1"/>
  <c r="AF49" i="3"/>
  <c r="AF132" i="3" s="1"/>
  <c r="AE49" i="3"/>
  <c r="AE132" i="3" s="1"/>
  <c r="AD49" i="3"/>
  <c r="AD132" i="3" s="1"/>
  <c r="AC49" i="3"/>
  <c r="AC132" i="3" s="1"/>
  <c r="AB49" i="3"/>
  <c r="AB132" i="3" s="1"/>
  <c r="AN48" i="3"/>
  <c r="AN47" i="3"/>
  <c r="AN46" i="3"/>
  <c r="AN45" i="3"/>
  <c r="Z49" i="3"/>
  <c r="Z132" i="3" s="1"/>
  <c r="Y49" i="3"/>
  <c r="Y132" i="3" s="1"/>
  <c r="X49" i="3"/>
  <c r="X132" i="3" s="1"/>
  <c r="W49" i="3"/>
  <c r="W132" i="3" s="1"/>
  <c r="V49" i="3"/>
  <c r="V132" i="3" s="1"/>
  <c r="U49" i="3"/>
  <c r="U132" i="3" s="1"/>
  <c r="T49" i="3"/>
  <c r="T132" i="3" s="1"/>
  <c r="S49" i="3"/>
  <c r="S132" i="3" s="1"/>
  <c r="R49" i="3"/>
  <c r="R132" i="3" s="1"/>
  <c r="Q49" i="3"/>
  <c r="Q132" i="3" s="1"/>
  <c r="P49" i="3"/>
  <c r="P132" i="3" s="1"/>
  <c r="O49" i="3"/>
  <c r="O132" i="3" s="1"/>
  <c r="AA48" i="3"/>
  <c r="AA47" i="3"/>
  <c r="AA46" i="3"/>
  <c r="AA45" i="3"/>
  <c r="C49" i="3"/>
  <c r="D49" i="3"/>
  <c r="E49" i="3"/>
  <c r="F49" i="3"/>
  <c r="G49" i="3"/>
  <c r="H49" i="3"/>
  <c r="I49" i="3"/>
  <c r="J49" i="3"/>
  <c r="K49" i="3"/>
  <c r="L49" i="3"/>
  <c r="M49" i="3"/>
  <c r="AM41" i="3"/>
  <c r="AM130" i="3" s="1"/>
  <c r="AL41" i="3"/>
  <c r="AL130" i="3" s="1"/>
  <c r="AK41" i="3"/>
  <c r="AK130" i="3" s="1"/>
  <c r="AJ41" i="3"/>
  <c r="AJ130" i="3" s="1"/>
  <c r="AI41" i="3"/>
  <c r="AI130" i="3" s="1"/>
  <c r="AH41" i="3"/>
  <c r="AH130" i="3" s="1"/>
  <c r="AG41" i="3"/>
  <c r="AG130" i="3" s="1"/>
  <c r="AF41" i="3"/>
  <c r="AF130" i="3" s="1"/>
  <c r="AE41" i="3"/>
  <c r="AE130" i="3" s="1"/>
  <c r="AD41" i="3"/>
  <c r="AD130" i="3" s="1"/>
  <c r="AC41" i="3"/>
  <c r="AC130" i="3" s="1"/>
  <c r="AB41" i="3"/>
  <c r="AB130" i="3" s="1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Z41" i="3"/>
  <c r="Z130" i="3" s="1"/>
  <c r="Y41" i="3"/>
  <c r="Y130" i="3" s="1"/>
  <c r="X41" i="3"/>
  <c r="X130" i="3" s="1"/>
  <c r="W41" i="3"/>
  <c r="W130" i="3" s="1"/>
  <c r="V41" i="3"/>
  <c r="V130" i="3" s="1"/>
  <c r="U41" i="3"/>
  <c r="U130" i="3" s="1"/>
  <c r="T41" i="3"/>
  <c r="T130" i="3" s="1"/>
  <c r="S41" i="3"/>
  <c r="S130" i="3" s="1"/>
  <c r="R41" i="3"/>
  <c r="R130" i="3" s="1"/>
  <c r="Q41" i="3"/>
  <c r="Q130" i="3" s="1"/>
  <c r="P41" i="3"/>
  <c r="P130" i="3" s="1"/>
  <c r="O41" i="3"/>
  <c r="O130" i="3" s="1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N30" i="3"/>
  <c r="N31" i="3"/>
  <c r="N32" i="3"/>
  <c r="N33" i="3"/>
  <c r="N34" i="3"/>
  <c r="N35" i="3"/>
  <c r="N36" i="3"/>
  <c r="N37" i="3"/>
  <c r="N38" i="3"/>
  <c r="N39" i="3"/>
  <c r="N29" i="3"/>
  <c r="N28" i="3"/>
  <c r="AM22" i="3"/>
  <c r="AM129" i="3" s="1"/>
  <c r="AL22" i="3"/>
  <c r="AL129" i="3" s="1"/>
  <c r="AK22" i="3"/>
  <c r="AK129" i="3" s="1"/>
  <c r="AJ22" i="3"/>
  <c r="AJ129" i="3" s="1"/>
  <c r="AI22" i="3"/>
  <c r="AI129" i="3" s="1"/>
  <c r="AH22" i="3"/>
  <c r="AH129" i="3" s="1"/>
  <c r="AG22" i="3"/>
  <c r="AG129" i="3" s="1"/>
  <c r="AF22" i="3"/>
  <c r="AF129" i="3" s="1"/>
  <c r="AE22" i="3"/>
  <c r="AE129" i="3" s="1"/>
  <c r="AD22" i="3"/>
  <c r="AD129" i="3" s="1"/>
  <c r="AC22" i="3"/>
  <c r="AC129" i="3" s="1"/>
  <c r="AB22" i="3"/>
  <c r="AB129" i="3" s="1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Z22" i="3"/>
  <c r="Z129" i="3" s="1"/>
  <c r="Y22" i="3"/>
  <c r="Y129" i="3" s="1"/>
  <c r="X22" i="3"/>
  <c r="X129" i="3" s="1"/>
  <c r="W22" i="3"/>
  <c r="W129" i="3" s="1"/>
  <c r="V22" i="3"/>
  <c r="V129" i="3" s="1"/>
  <c r="U22" i="3"/>
  <c r="U129" i="3" s="1"/>
  <c r="T22" i="3"/>
  <c r="T129" i="3" s="1"/>
  <c r="S22" i="3"/>
  <c r="S129" i="3" s="1"/>
  <c r="R22" i="3"/>
  <c r="R129" i="3" s="1"/>
  <c r="Q22" i="3"/>
  <c r="Q129" i="3" s="1"/>
  <c r="P22" i="3"/>
  <c r="P129" i="3" s="1"/>
  <c r="O22" i="3"/>
  <c r="O129" i="3" s="1"/>
  <c r="AA129" i="3" s="1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D112" i="3" l="1"/>
  <c r="E112" i="3" s="1"/>
  <c r="F112" i="3" s="1"/>
  <c r="G112" i="3" s="1"/>
  <c r="H112" i="3" s="1"/>
  <c r="I112" i="3" s="1"/>
  <c r="J112" i="3" s="1"/>
  <c r="K112" i="3" s="1"/>
  <c r="L112" i="3" s="1"/>
  <c r="M112" i="3" s="1"/>
  <c r="D105" i="3"/>
  <c r="D106" i="3" s="1"/>
  <c r="AA130" i="3"/>
  <c r="C111" i="3"/>
  <c r="D113" i="3"/>
  <c r="E113" i="3" s="1"/>
  <c r="F113" i="3" s="1"/>
  <c r="G113" i="3" s="1"/>
  <c r="H113" i="3" s="1"/>
  <c r="I113" i="3" s="1"/>
  <c r="J113" i="3" s="1"/>
  <c r="K113" i="3" s="1"/>
  <c r="L113" i="3" s="1"/>
  <c r="M113" i="3" s="1"/>
  <c r="D114" i="3"/>
  <c r="E114" i="3" s="1"/>
  <c r="F114" i="3" s="1"/>
  <c r="G114" i="3" s="1"/>
  <c r="H114" i="3" s="1"/>
  <c r="I114" i="3" s="1"/>
  <c r="J114" i="3" s="1"/>
  <c r="K114" i="3" s="1"/>
  <c r="L114" i="3" s="1"/>
  <c r="M114" i="3" s="1"/>
  <c r="N113" i="3"/>
  <c r="AN129" i="3"/>
  <c r="AN130" i="3"/>
  <c r="C113" i="3"/>
  <c r="AA132" i="3"/>
  <c r="AN132" i="3"/>
  <c r="N112" i="3"/>
  <c r="N69" i="3"/>
  <c r="P57" i="3"/>
  <c r="P39" i="1"/>
  <c r="R57" i="3"/>
  <c r="R39" i="1"/>
  <c r="T57" i="3"/>
  <c r="T39" i="1"/>
  <c r="V57" i="3"/>
  <c r="V39" i="1"/>
  <c r="X57" i="3"/>
  <c r="X39" i="1"/>
  <c r="Z57" i="3"/>
  <c r="Z39" i="1"/>
  <c r="AB57" i="3"/>
  <c r="AB39" i="1"/>
  <c r="AD57" i="3"/>
  <c r="AD39" i="1"/>
  <c r="AF57" i="3"/>
  <c r="AF39" i="1"/>
  <c r="AH57" i="3"/>
  <c r="AH39" i="1"/>
  <c r="AJ57" i="3"/>
  <c r="AJ39" i="1"/>
  <c r="AL57" i="3"/>
  <c r="AL39" i="1"/>
  <c r="O57" i="3"/>
  <c r="O39" i="1"/>
  <c r="Q57" i="3"/>
  <c r="Q39" i="1"/>
  <c r="S57" i="3"/>
  <c r="S39" i="1"/>
  <c r="U57" i="3"/>
  <c r="U39" i="1"/>
  <c r="W57" i="3"/>
  <c r="W39" i="1"/>
  <c r="Y57" i="3"/>
  <c r="Y39" i="1"/>
  <c r="AC57" i="3"/>
  <c r="AC39" i="1"/>
  <c r="AE57" i="3"/>
  <c r="AE39" i="1"/>
  <c r="AG57" i="3"/>
  <c r="AG39" i="1"/>
  <c r="AI57" i="3"/>
  <c r="AI39" i="1"/>
  <c r="AK57" i="3"/>
  <c r="AK39" i="1"/>
  <c r="AM57" i="3"/>
  <c r="AM39" i="1"/>
  <c r="AB133" i="3"/>
  <c r="AB35" i="1" s="1"/>
  <c r="AB37" i="1"/>
  <c r="AB139" i="3"/>
  <c r="AB141" i="3" s="1"/>
  <c r="AB142" i="3" s="1"/>
  <c r="O133" i="3"/>
  <c r="O35" i="1" s="1"/>
  <c r="O37" i="1"/>
  <c r="O139" i="3"/>
  <c r="O141" i="3" s="1"/>
  <c r="O142" i="3" s="1"/>
  <c r="AC133" i="3"/>
  <c r="AC35" i="1" s="1"/>
  <c r="AC37" i="1"/>
  <c r="AC139" i="3"/>
  <c r="AE133" i="3"/>
  <c r="AE35" i="1" s="1"/>
  <c r="AE37" i="1"/>
  <c r="AE139" i="3"/>
  <c r="AE141" i="3" s="1"/>
  <c r="AE142" i="3" s="1"/>
  <c r="AG133" i="3"/>
  <c r="AG35" i="1" s="1"/>
  <c r="AG37" i="1"/>
  <c r="AG139" i="3"/>
  <c r="AG141" i="3" s="1"/>
  <c r="AG142" i="3" s="1"/>
  <c r="AI133" i="3"/>
  <c r="AI35" i="1" s="1"/>
  <c r="AI37" i="1"/>
  <c r="AI139" i="3"/>
  <c r="AI141" i="3" s="1"/>
  <c r="AI142" i="3" s="1"/>
  <c r="AK133" i="3"/>
  <c r="AK35" i="1" s="1"/>
  <c r="AK37" i="1"/>
  <c r="AK139" i="3"/>
  <c r="AK141" i="3" s="1"/>
  <c r="AK142" i="3" s="1"/>
  <c r="AD133" i="3"/>
  <c r="AD35" i="1" s="1"/>
  <c r="AD139" i="3"/>
  <c r="AD141" i="3" s="1"/>
  <c r="AD142" i="3" s="1"/>
  <c r="AD37" i="1"/>
  <c r="AF133" i="3"/>
  <c r="AF35" i="1" s="1"/>
  <c r="AF139" i="3"/>
  <c r="AF141" i="3" s="1"/>
  <c r="AF142" i="3" s="1"/>
  <c r="AF37" i="1"/>
  <c r="AH133" i="3"/>
  <c r="AH35" i="1" s="1"/>
  <c r="AH139" i="3"/>
  <c r="AH141" i="3" s="1"/>
  <c r="AH142" i="3" s="1"/>
  <c r="AH37" i="1"/>
  <c r="AJ133" i="3"/>
  <c r="AJ35" i="1" s="1"/>
  <c r="AJ139" i="3"/>
  <c r="AJ141" i="3" s="1"/>
  <c r="AJ142" i="3" s="1"/>
  <c r="AJ37" i="1"/>
  <c r="AL133" i="3"/>
  <c r="AL35" i="1" s="1"/>
  <c r="AL139" i="3"/>
  <c r="AL141" i="3" s="1"/>
  <c r="AL142" i="3" s="1"/>
  <c r="AL37" i="1"/>
  <c r="Q133" i="3"/>
  <c r="Q35" i="1" s="1"/>
  <c r="Q37" i="1"/>
  <c r="Q139" i="3"/>
  <c r="Q141" i="3" s="1"/>
  <c r="Q142" i="3" s="1"/>
  <c r="S133" i="3"/>
  <c r="S35" i="1" s="1"/>
  <c r="S37" i="1"/>
  <c r="S139" i="3"/>
  <c r="S141" i="3" s="1"/>
  <c r="S142" i="3" s="1"/>
  <c r="U133" i="3"/>
  <c r="U35" i="1" s="1"/>
  <c r="U37" i="1"/>
  <c r="U139" i="3"/>
  <c r="U141" i="3" s="1"/>
  <c r="U142" i="3" s="1"/>
  <c r="W133" i="3"/>
  <c r="W35" i="1" s="1"/>
  <c r="W37" i="1"/>
  <c r="W139" i="3"/>
  <c r="W141" i="3" s="1"/>
  <c r="W142" i="3" s="1"/>
  <c r="Y133" i="3"/>
  <c r="Y35" i="1" s="1"/>
  <c r="Y37" i="1"/>
  <c r="Y139" i="3"/>
  <c r="Y141" i="3" s="1"/>
  <c r="Y142" i="3" s="1"/>
  <c r="R133" i="3"/>
  <c r="R35" i="1" s="1"/>
  <c r="R139" i="3"/>
  <c r="R141" i="3" s="1"/>
  <c r="R142" i="3" s="1"/>
  <c r="R37" i="1"/>
  <c r="T133" i="3"/>
  <c r="T35" i="1" s="1"/>
  <c r="T139" i="3"/>
  <c r="T141" i="3" s="1"/>
  <c r="T142" i="3" s="1"/>
  <c r="T37" i="1"/>
  <c r="V133" i="3"/>
  <c r="V35" i="1" s="1"/>
  <c r="V139" i="3"/>
  <c r="V141" i="3" s="1"/>
  <c r="V142" i="3" s="1"/>
  <c r="V37" i="1"/>
  <c r="X133" i="3"/>
  <c r="X35" i="1" s="1"/>
  <c r="X139" i="3"/>
  <c r="X141" i="3" s="1"/>
  <c r="X142" i="3" s="1"/>
  <c r="X37" i="1"/>
  <c r="P133" i="3"/>
  <c r="P35" i="1" s="1"/>
  <c r="P37" i="1"/>
  <c r="P139" i="3"/>
  <c r="C105" i="3"/>
  <c r="C106" i="3" s="1"/>
  <c r="B105" i="3"/>
  <c r="B110" i="3"/>
  <c r="T134" i="3"/>
  <c r="X134" i="3"/>
  <c r="AE134" i="3"/>
  <c r="AK134" i="3"/>
  <c r="Z131" i="3"/>
  <c r="Q134" i="3"/>
  <c r="S134" i="3"/>
  <c r="Y134" i="3"/>
  <c r="AM131" i="3"/>
  <c r="AD134" i="3"/>
  <c r="AH134" i="3"/>
  <c r="N105" i="3"/>
  <c r="B106" i="3"/>
  <c r="N106" i="3" s="1"/>
  <c r="P23" i="3"/>
  <c r="R23" i="3"/>
  <c r="S5" i="1" s="1"/>
  <c r="T23" i="3"/>
  <c r="U5" i="1" s="1"/>
  <c r="V23" i="3"/>
  <c r="W5" i="1" s="1"/>
  <c r="X23" i="3"/>
  <c r="Y5" i="1" s="1"/>
  <c r="Z23" i="3"/>
  <c r="AC23" i="3"/>
  <c r="AE23" i="3"/>
  <c r="AF5" i="1" s="1"/>
  <c r="AG23" i="3"/>
  <c r="AH5" i="1" s="1"/>
  <c r="AI23" i="3"/>
  <c r="AJ5" i="1" s="1"/>
  <c r="AK23" i="3"/>
  <c r="AL5" i="1" s="1"/>
  <c r="AM23" i="3"/>
  <c r="Q42" i="3"/>
  <c r="Q6" i="1" s="1"/>
  <c r="S42" i="3"/>
  <c r="S6" i="1" s="1"/>
  <c r="U42" i="3"/>
  <c r="U6" i="1" s="1"/>
  <c r="W42" i="3"/>
  <c r="W6" i="1" s="1"/>
  <c r="Y42" i="3"/>
  <c r="Y6" i="1" s="1"/>
  <c r="AC42" i="3"/>
  <c r="AC6" i="1" s="1"/>
  <c r="AE42" i="3"/>
  <c r="AE6" i="1" s="1"/>
  <c r="AG42" i="3"/>
  <c r="AG6" i="1" s="1"/>
  <c r="AI42" i="3"/>
  <c r="AI6" i="1" s="1"/>
  <c r="AK42" i="3"/>
  <c r="AK6" i="1" s="1"/>
  <c r="AM42" i="3"/>
  <c r="AM6" i="1" s="1"/>
  <c r="O50" i="3"/>
  <c r="O7" i="1" s="1"/>
  <c r="Q50" i="3"/>
  <c r="Q7" i="1" s="1"/>
  <c r="S50" i="3"/>
  <c r="S7" i="1" s="1"/>
  <c r="U50" i="3"/>
  <c r="U7" i="1" s="1"/>
  <c r="W50" i="3"/>
  <c r="W7" i="1" s="1"/>
  <c r="Y50" i="3"/>
  <c r="Y7" i="1" s="1"/>
  <c r="AB50" i="3"/>
  <c r="AB7" i="1" s="1"/>
  <c r="AD50" i="3"/>
  <c r="AD7" i="1" s="1"/>
  <c r="AF50" i="3"/>
  <c r="AF7" i="1" s="1"/>
  <c r="AH50" i="3"/>
  <c r="AH7" i="1" s="1"/>
  <c r="AJ50" i="3"/>
  <c r="AJ7" i="1" s="1"/>
  <c r="AL50" i="3"/>
  <c r="AL7" i="1" s="1"/>
  <c r="P106" i="3"/>
  <c r="R106" i="3"/>
  <c r="T106" i="3"/>
  <c r="V106" i="3"/>
  <c r="X106" i="3"/>
  <c r="AC106" i="3"/>
  <c r="AE106" i="3"/>
  <c r="AG106" i="3"/>
  <c r="AI106" i="3"/>
  <c r="AK106" i="3"/>
  <c r="O23" i="3"/>
  <c r="O5" i="1" s="1"/>
  <c r="Q23" i="3"/>
  <c r="R5" i="1" s="1"/>
  <c r="S23" i="3"/>
  <c r="T5" i="1" s="1"/>
  <c r="U23" i="3"/>
  <c r="V5" i="1" s="1"/>
  <c r="W23" i="3"/>
  <c r="X5" i="1" s="1"/>
  <c r="Y23" i="3"/>
  <c r="Z5" i="1" s="1"/>
  <c r="AB23" i="3"/>
  <c r="AD23" i="3"/>
  <c r="AE5" i="1" s="1"/>
  <c r="AF23" i="3"/>
  <c r="AG5" i="1" s="1"/>
  <c r="AH23" i="3"/>
  <c r="AI5" i="1" s="1"/>
  <c r="AJ23" i="3"/>
  <c r="AK5" i="1" s="1"/>
  <c r="AL23" i="3"/>
  <c r="AM5" i="1" s="1"/>
  <c r="P42" i="3"/>
  <c r="P6" i="1" s="1"/>
  <c r="R42" i="3"/>
  <c r="R6" i="1" s="1"/>
  <c r="T42" i="3"/>
  <c r="T6" i="1" s="1"/>
  <c r="V42" i="3"/>
  <c r="V6" i="1" s="1"/>
  <c r="X42" i="3"/>
  <c r="X6" i="1" s="1"/>
  <c r="Z42" i="3"/>
  <c r="Z6" i="1" s="1"/>
  <c r="AN41" i="3"/>
  <c r="AD42" i="3"/>
  <c r="AD6" i="1" s="1"/>
  <c r="AF42" i="3"/>
  <c r="AF6" i="1" s="1"/>
  <c r="AH42" i="3"/>
  <c r="AH6" i="1" s="1"/>
  <c r="AJ42" i="3"/>
  <c r="AJ6" i="1" s="1"/>
  <c r="AL42" i="3"/>
  <c r="AL6" i="1" s="1"/>
  <c r="P50" i="3"/>
  <c r="P7" i="1" s="1"/>
  <c r="R50" i="3"/>
  <c r="R7" i="1" s="1"/>
  <c r="T50" i="3"/>
  <c r="T7" i="1" s="1"/>
  <c r="V50" i="3"/>
  <c r="V7" i="1" s="1"/>
  <c r="X50" i="3"/>
  <c r="X7" i="1" s="1"/>
  <c r="Z50" i="3"/>
  <c r="Z7" i="1" s="1"/>
  <c r="AC50" i="3"/>
  <c r="AC7" i="1" s="1"/>
  <c r="AE50" i="3"/>
  <c r="AE7" i="1" s="1"/>
  <c r="AG50" i="3"/>
  <c r="AG7" i="1" s="1"/>
  <c r="AI50" i="3"/>
  <c r="AI7" i="1" s="1"/>
  <c r="AK50" i="3"/>
  <c r="AK7" i="1" s="1"/>
  <c r="AM50" i="3"/>
  <c r="AM7" i="1" s="1"/>
  <c r="AA56" i="3"/>
  <c r="AA57" i="3" s="1"/>
  <c r="O106" i="3"/>
  <c r="AA105" i="3"/>
  <c r="Q106" i="3"/>
  <c r="S106" i="3"/>
  <c r="U106" i="3"/>
  <c r="W106" i="3"/>
  <c r="Y106" i="3"/>
  <c r="AB106" i="3"/>
  <c r="AN105" i="3"/>
  <c r="AD106" i="3"/>
  <c r="AF106" i="3"/>
  <c r="AH106" i="3"/>
  <c r="AJ106" i="3"/>
  <c r="AL106" i="3"/>
  <c r="AA41" i="3"/>
  <c r="N56" i="3"/>
  <c r="N57" i="3" s="1"/>
  <c r="AN56" i="3"/>
  <c r="AN57" i="3" s="1"/>
  <c r="AB42" i="3"/>
  <c r="AB6" i="1" s="1"/>
  <c r="O42" i="3"/>
  <c r="AN49" i="3"/>
  <c r="AA49" i="3"/>
  <c r="AA23" i="3"/>
  <c r="AN22" i="3"/>
  <c r="AA22" i="3"/>
  <c r="AM26" i="5"/>
  <c r="AM60" i="3" s="1"/>
  <c r="AM62" i="3" s="1"/>
  <c r="AM11" i="1" s="1"/>
  <c r="AL26" i="5"/>
  <c r="AL60" i="3" s="1"/>
  <c r="AL62" i="3" s="1"/>
  <c r="AL11" i="1" s="1"/>
  <c r="AK26" i="5"/>
  <c r="AK60" i="3" s="1"/>
  <c r="AK62" i="3" s="1"/>
  <c r="AK11" i="1" s="1"/>
  <c r="AJ26" i="5"/>
  <c r="AJ60" i="3" s="1"/>
  <c r="AJ62" i="3" s="1"/>
  <c r="AJ11" i="1" s="1"/>
  <c r="AI26" i="5"/>
  <c r="AI60" i="3" s="1"/>
  <c r="AI62" i="3" s="1"/>
  <c r="AI11" i="1" s="1"/>
  <c r="AH26" i="5"/>
  <c r="AH60" i="3" s="1"/>
  <c r="AH62" i="3" s="1"/>
  <c r="AH11" i="1" s="1"/>
  <c r="AG26" i="5"/>
  <c r="AG60" i="3" s="1"/>
  <c r="AG62" i="3" s="1"/>
  <c r="AG11" i="1" s="1"/>
  <c r="AF26" i="5"/>
  <c r="AF60" i="3" s="1"/>
  <c r="AF62" i="3" s="1"/>
  <c r="AF11" i="1" s="1"/>
  <c r="AE26" i="5"/>
  <c r="AE60" i="3" s="1"/>
  <c r="AE62" i="3" s="1"/>
  <c r="AE11" i="1" s="1"/>
  <c r="AD26" i="5"/>
  <c r="AD60" i="3" s="1"/>
  <c r="AD62" i="3" s="1"/>
  <c r="AD11" i="1" s="1"/>
  <c r="AC26" i="5"/>
  <c r="AC60" i="3" s="1"/>
  <c r="AC62" i="3" s="1"/>
  <c r="AC11" i="1" s="1"/>
  <c r="AB26" i="5"/>
  <c r="AB60" i="3" s="1"/>
  <c r="AB62" i="3" s="1"/>
  <c r="AB11" i="1" s="1"/>
  <c r="AM24" i="5"/>
  <c r="AM25" i="5" s="1"/>
  <c r="AL24" i="5"/>
  <c r="AL25" i="5" s="1"/>
  <c r="AK24" i="5"/>
  <c r="AK25" i="5" s="1"/>
  <c r="AJ24" i="5"/>
  <c r="AJ25" i="5" s="1"/>
  <c r="AI24" i="5"/>
  <c r="AI25" i="5" s="1"/>
  <c r="AH24" i="5"/>
  <c r="AH25" i="5" s="1"/>
  <c r="AG24" i="5"/>
  <c r="AG25" i="5" s="1"/>
  <c r="AF24" i="5"/>
  <c r="AF25" i="5" s="1"/>
  <c r="AE24" i="5"/>
  <c r="AE25" i="5" s="1"/>
  <c r="AD24" i="5"/>
  <c r="AD25" i="5" s="1"/>
  <c r="AC24" i="5"/>
  <c r="AC25" i="5" s="1"/>
  <c r="AB24" i="5"/>
  <c r="AB25" i="5" s="1"/>
  <c r="AN23" i="5"/>
  <c r="AM20" i="5"/>
  <c r="AM21" i="5" s="1"/>
  <c r="AL20" i="5"/>
  <c r="AL21" i="5" s="1"/>
  <c r="AK20" i="5"/>
  <c r="AK21" i="5" s="1"/>
  <c r="AJ20" i="5"/>
  <c r="AJ21" i="5" s="1"/>
  <c r="AI20" i="5"/>
  <c r="AI21" i="5" s="1"/>
  <c r="AH20" i="5"/>
  <c r="AH21" i="5" s="1"/>
  <c r="AG20" i="5"/>
  <c r="AG21" i="5" s="1"/>
  <c r="AF20" i="5"/>
  <c r="AF21" i="5" s="1"/>
  <c r="AE20" i="5"/>
  <c r="AE21" i="5" s="1"/>
  <c r="AD20" i="5"/>
  <c r="AD21" i="5" s="1"/>
  <c r="AC20" i="5"/>
  <c r="AC21" i="5" s="1"/>
  <c r="AB20" i="5"/>
  <c r="AN19" i="5"/>
  <c r="AM16" i="5"/>
  <c r="AM17" i="5" s="1"/>
  <c r="AL16" i="5"/>
  <c r="AL17" i="5" s="1"/>
  <c r="AK16" i="5"/>
  <c r="AK17" i="5" s="1"/>
  <c r="AJ16" i="5"/>
  <c r="AJ17" i="5" s="1"/>
  <c r="AI16" i="5"/>
  <c r="AI17" i="5" s="1"/>
  <c r="AH16" i="5"/>
  <c r="AH17" i="5" s="1"/>
  <c r="AG16" i="5"/>
  <c r="AG17" i="5" s="1"/>
  <c r="AF16" i="5"/>
  <c r="AF17" i="5" s="1"/>
  <c r="AE16" i="5"/>
  <c r="AE17" i="5" s="1"/>
  <c r="AD16" i="5"/>
  <c r="AD17" i="5" s="1"/>
  <c r="AC16" i="5"/>
  <c r="AC17" i="5" s="1"/>
  <c r="AB16" i="5"/>
  <c r="AB17" i="5" s="1"/>
  <c r="AN15" i="5"/>
  <c r="AM12" i="5"/>
  <c r="AM13" i="5" s="1"/>
  <c r="AL12" i="5"/>
  <c r="AL13" i="5" s="1"/>
  <c r="AK12" i="5"/>
  <c r="AK13" i="5" s="1"/>
  <c r="AJ12" i="5"/>
  <c r="AJ13" i="5" s="1"/>
  <c r="AI12" i="5"/>
  <c r="AI13" i="5" s="1"/>
  <c r="AH12" i="5"/>
  <c r="AH13" i="5" s="1"/>
  <c r="AG12" i="5"/>
  <c r="AG13" i="5" s="1"/>
  <c r="AF12" i="5"/>
  <c r="AF13" i="5" s="1"/>
  <c r="AE12" i="5"/>
  <c r="AE13" i="5" s="1"/>
  <c r="AD12" i="5"/>
  <c r="AD13" i="5" s="1"/>
  <c r="AC12" i="5"/>
  <c r="AC13" i="5" s="1"/>
  <c r="AB12" i="5"/>
  <c r="AN11" i="5"/>
  <c r="AM8" i="5"/>
  <c r="AM9" i="5" s="1"/>
  <c r="AL8" i="5"/>
  <c r="AL9" i="5" s="1"/>
  <c r="AK8" i="5"/>
  <c r="AK9" i="5" s="1"/>
  <c r="AJ8" i="5"/>
  <c r="AJ9" i="5" s="1"/>
  <c r="AI8" i="5"/>
  <c r="AI9" i="5" s="1"/>
  <c r="AH8" i="5"/>
  <c r="AH9" i="5" s="1"/>
  <c r="AG8" i="5"/>
  <c r="AG9" i="5" s="1"/>
  <c r="AF8" i="5"/>
  <c r="AF9" i="5" s="1"/>
  <c r="AE8" i="5"/>
  <c r="AE9" i="5" s="1"/>
  <c r="AD8" i="5"/>
  <c r="AD9" i="5" s="1"/>
  <c r="AC8" i="5"/>
  <c r="AC9" i="5" s="1"/>
  <c r="AB8" i="5"/>
  <c r="AB9" i="5" s="1"/>
  <c r="AN7" i="5"/>
  <c r="AM4" i="5"/>
  <c r="AM5" i="5" s="1"/>
  <c r="AL4" i="5"/>
  <c r="AK4" i="5"/>
  <c r="AK5" i="5" s="1"/>
  <c r="AJ4" i="5"/>
  <c r="AI4" i="5"/>
  <c r="AI5" i="5" s="1"/>
  <c r="AH4" i="5"/>
  <c r="AG4" i="5"/>
  <c r="AG5" i="5" s="1"/>
  <c r="AF4" i="5"/>
  <c r="AE4" i="5"/>
  <c r="AE5" i="5" s="1"/>
  <c r="AD4" i="5"/>
  <c r="AC4" i="5"/>
  <c r="AC5" i="5" s="1"/>
  <c r="AB4" i="5"/>
  <c r="AN3" i="5"/>
  <c r="Z26" i="5"/>
  <c r="Z60" i="3" s="1"/>
  <c r="Z62" i="3" s="1"/>
  <c r="Z11" i="1" s="1"/>
  <c r="Y26" i="5"/>
  <c r="Y60" i="3" s="1"/>
  <c r="Y62" i="3" s="1"/>
  <c r="Y11" i="1" s="1"/>
  <c r="X26" i="5"/>
  <c r="X60" i="3" s="1"/>
  <c r="X62" i="3" s="1"/>
  <c r="X11" i="1" s="1"/>
  <c r="W26" i="5"/>
  <c r="W60" i="3" s="1"/>
  <c r="W62" i="3" s="1"/>
  <c r="W11" i="1" s="1"/>
  <c r="V26" i="5"/>
  <c r="V60" i="3" s="1"/>
  <c r="V62" i="3" s="1"/>
  <c r="V11" i="1" s="1"/>
  <c r="U26" i="5"/>
  <c r="U60" i="3" s="1"/>
  <c r="U62" i="3" s="1"/>
  <c r="U11" i="1" s="1"/>
  <c r="T26" i="5"/>
  <c r="T60" i="3" s="1"/>
  <c r="T62" i="3" s="1"/>
  <c r="T11" i="1" s="1"/>
  <c r="S26" i="5"/>
  <c r="S60" i="3" s="1"/>
  <c r="S62" i="3" s="1"/>
  <c r="S11" i="1" s="1"/>
  <c r="R26" i="5"/>
  <c r="R60" i="3" s="1"/>
  <c r="R62" i="3" s="1"/>
  <c r="R11" i="1" s="1"/>
  <c r="Q26" i="5"/>
  <c r="Q60" i="3" s="1"/>
  <c r="Q62" i="3" s="1"/>
  <c r="Q11" i="1" s="1"/>
  <c r="P26" i="5"/>
  <c r="P60" i="3" s="1"/>
  <c r="P62" i="3" s="1"/>
  <c r="P11" i="1" s="1"/>
  <c r="O26" i="5"/>
  <c r="O60" i="3" s="1"/>
  <c r="O62" i="3" s="1"/>
  <c r="O11" i="1" s="1"/>
  <c r="Z24" i="5"/>
  <c r="Z25" i="5" s="1"/>
  <c r="Y24" i="5"/>
  <c r="Y25" i="5" s="1"/>
  <c r="X24" i="5"/>
  <c r="X25" i="5" s="1"/>
  <c r="W24" i="5"/>
  <c r="W25" i="5" s="1"/>
  <c r="V24" i="5"/>
  <c r="V25" i="5" s="1"/>
  <c r="U24" i="5"/>
  <c r="U25" i="5" s="1"/>
  <c r="T24" i="5"/>
  <c r="T25" i="5" s="1"/>
  <c r="S24" i="5"/>
  <c r="S25" i="5" s="1"/>
  <c r="R24" i="5"/>
  <c r="R25" i="5" s="1"/>
  <c r="Q24" i="5"/>
  <c r="Q25" i="5" s="1"/>
  <c r="P24" i="5"/>
  <c r="P25" i="5" s="1"/>
  <c r="O24" i="5"/>
  <c r="O25" i="5" s="1"/>
  <c r="AA23" i="5"/>
  <c r="Z20" i="5"/>
  <c r="Z21" i="5" s="1"/>
  <c r="Y20" i="5"/>
  <c r="Y21" i="5" s="1"/>
  <c r="X20" i="5"/>
  <c r="X21" i="5" s="1"/>
  <c r="W20" i="5"/>
  <c r="W21" i="5" s="1"/>
  <c r="V20" i="5"/>
  <c r="V21" i="5" s="1"/>
  <c r="U20" i="5"/>
  <c r="U21" i="5" s="1"/>
  <c r="T20" i="5"/>
  <c r="T21" i="5" s="1"/>
  <c r="S20" i="5"/>
  <c r="S21" i="5" s="1"/>
  <c r="R20" i="5"/>
  <c r="R21" i="5" s="1"/>
  <c r="Q20" i="5"/>
  <c r="Q21" i="5" s="1"/>
  <c r="P20" i="5"/>
  <c r="P21" i="5" s="1"/>
  <c r="O20" i="5"/>
  <c r="AA19" i="5"/>
  <c r="Z16" i="5"/>
  <c r="Z17" i="5" s="1"/>
  <c r="Y16" i="5"/>
  <c r="Y17" i="5" s="1"/>
  <c r="X16" i="5"/>
  <c r="X17" i="5" s="1"/>
  <c r="W16" i="5"/>
  <c r="W17" i="5" s="1"/>
  <c r="V16" i="5"/>
  <c r="V17" i="5" s="1"/>
  <c r="U16" i="5"/>
  <c r="U17" i="5" s="1"/>
  <c r="T16" i="5"/>
  <c r="T17" i="5" s="1"/>
  <c r="S16" i="5"/>
  <c r="S17" i="5" s="1"/>
  <c r="R16" i="5"/>
  <c r="R17" i="5" s="1"/>
  <c r="Q16" i="5"/>
  <c r="Q17" i="5" s="1"/>
  <c r="P16" i="5"/>
  <c r="P17" i="5" s="1"/>
  <c r="O16" i="5"/>
  <c r="O17" i="5" s="1"/>
  <c r="AA15" i="5"/>
  <c r="Z12" i="5"/>
  <c r="Z13" i="5" s="1"/>
  <c r="Y12" i="5"/>
  <c r="Y13" i="5" s="1"/>
  <c r="X12" i="5"/>
  <c r="X13" i="5" s="1"/>
  <c r="W12" i="5"/>
  <c r="W13" i="5" s="1"/>
  <c r="V12" i="5"/>
  <c r="V13" i="5" s="1"/>
  <c r="U12" i="5"/>
  <c r="U13" i="5" s="1"/>
  <c r="T12" i="5"/>
  <c r="T13" i="5" s="1"/>
  <c r="S12" i="5"/>
  <c r="S13" i="5" s="1"/>
  <c r="R12" i="5"/>
  <c r="R13" i="5" s="1"/>
  <c r="Q12" i="5"/>
  <c r="Q13" i="5" s="1"/>
  <c r="P12" i="5"/>
  <c r="P13" i="5" s="1"/>
  <c r="O12" i="5"/>
  <c r="AA11" i="5"/>
  <c r="Z8" i="5"/>
  <c r="Z9" i="5" s="1"/>
  <c r="Y8" i="5"/>
  <c r="Y9" i="5" s="1"/>
  <c r="X8" i="5"/>
  <c r="X9" i="5" s="1"/>
  <c r="W8" i="5"/>
  <c r="W9" i="5" s="1"/>
  <c r="V8" i="5"/>
  <c r="V9" i="5" s="1"/>
  <c r="U8" i="5"/>
  <c r="U9" i="5" s="1"/>
  <c r="T8" i="5"/>
  <c r="T9" i="5" s="1"/>
  <c r="S8" i="5"/>
  <c r="S9" i="5" s="1"/>
  <c r="R8" i="5"/>
  <c r="R9" i="5" s="1"/>
  <c r="Q8" i="5"/>
  <c r="Q9" i="5" s="1"/>
  <c r="P8" i="5"/>
  <c r="P9" i="5" s="1"/>
  <c r="O8" i="5"/>
  <c r="O9" i="5" s="1"/>
  <c r="AA9" i="5" s="1"/>
  <c r="AA7" i="5"/>
  <c r="Z4" i="5"/>
  <c r="Z5" i="5" s="1"/>
  <c r="Y4" i="5"/>
  <c r="X4" i="5"/>
  <c r="X5" i="5" s="1"/>
  <c r="W4" i="5"/>
  <c r="V4" i="5"/>
  <c r="V5" i="5" s="1"/>
  <c r="U4" i="5"/>
  <c r="T4" i="5"/>
  <c r="T5" i="5" s="1"/>
  <c r="S4" i="5"/>
  <c r="R4" i="5"/>
  <c r="R5" i="5" s="1"/>
  <c r="Q4" i="5"/>
  <c r="P4" i="5"/>
  <c r="P5" i="5" s="1"/>
  <c r="O4" i="5"/>
  <c r="AA3" i="5"/>
  <c r="M26" i="5"/>
  <c r="M60" i="3" s="1"/>
  <c r="C26" i="5"/>
  <c r="C60" i="3" s="1"/>
  <c r="B26" i="5"/>
  <c r="B60" i="3" s="1"/>
  <c r="M24" i="5"/>
  <c r="L24" i="5"/>
  <c r="K24" i="5"/>
  <c r="J24" i="5"/>
  <c r="I24" i="5"/>
  <c r="H24" i="5"/>
  <c r="G24" i="5"/>
  <c r="F24" i="5"/>
  <c r="E24" i="5"/>
  <c r="D24" i="5"/>
  <c r="C24" i="5"/>
  <c r="B24" i="5"/>
  <c r="M20" i="5"/>
  <c r="L20" i="5"/>
  <c r="K20" i="5"/>
  <c r="J20" i="5"/>
  <c r="I20" i="5"/>
  <c r="H20" i="5"/>
  <c r="G20" i="5"/>
  <c r="F20" i="5"/>
  <c r="E20" i="5"/>
  <c r="D20" i="5"/>
  <c r="C20" i="5"/>
  <c r="B20" i="5"/>
  <c r="M16" i="5"/>
  <c r="L16" i="5"/>
  <c r="K16" i="5"/>
  <c r="J16" i="5"/>
  <c r="I16" i="5"/>
  <c r="H16" i="5"/>
  <c r="G16" i="5"/>
  <c r="F16" i="5"/>
  <c r="E16" i="5"/>
  <c r="D16" i="5"/>
  <c r="C16" i="5"/>
  <c r="B16" i="5"/>
  <c r="M12" i="5"/>
  <c r="L12" i="5"/>
  <c r="K12" i="5"/>
  <c r="J12" i="5"/>
  <c r="I12" i="5"/>
  <c r="H12" i="5"/>
  <c r="G12" i="5"/>
  <c r="F12" i="5"/>
  <c r="E12" i="5"/>
  <c r="D12" i="5"/>
  <c r="C12" i="5"/>
  <c r="B12" i="5"/>
  <c r="M8" i="5"/>
  <c r="L8" i="5"/>
  <c r="K8" i="5"/>
  <c r="J8" i="5"/>
  <c r="I8" i="5"/>
  <c r="H8" i="5"/>
  <c r="G8" i="5"/>
  <c r="F8" i="5"/>
  <c r="E8" i="5"/>
  <c r="D8" i="5"/>
  <c r="C8" i="5"/>
  <c r="B8" i="5"/>
  <c r="B4" i="5"/>
  <c r="AN62" i="3" l="1"/>
  <c r="AN9" i="5"/>
  <c r="P134" i="3"/>
  <c r="O27" i="5"/>
  <c r="O61" i="3" s="1"/>
  <c r="AA25" i="5"/>
  <c r="AA60" i="3"/>
  <c r="AI134" i="3"/>
  <c r="AF27" i="5"/>
  <c r="AF61" i="3" s="1"/>
  <c r="AF63" i="3" s="1"/>
  <c r="AF13" i="1" s="1"/>
  <c r="AN20" i="5"/>
  <c r="AN21" i="5" s="1"/>
  <c r="W27" i="5"/>
  <c r="W61" i="3" s="1"/>
  <c r="W63" i="3" s="1"/>
  <c r="W13" i="1" s="1"/>
  <c r="W14" i="1" s="1"/>
  <c r="AH27" i="5"/>
  <c r="AH61" i="3" s="1"/>
  <c r="AH63" i="3" s="1"/>
  <c r="AH13" i="1" s="1"/>
  <c r="AH14" i="1" s="1"/>
  <c r="S14" i="1"/>
  <c r="Q27" i="5"/>
  <c r="Q61" i="3" s="1"/>
  <c r="Q63" i="3" s="1"/>
  <c r="Q13" i="1" s="1"/>
  <c r="Q14" i="1" s="1"/>
  <c r="Y27" i="5"/>
  <c r="Y61" i="3" s="1"/>
  <c r="Y63" i="3" s="1"/>
  <c r="Y13" i="1" s="1"/>
  <c r="Y14" i="1" s="1"/>
  <c r="AA12" i="5"/>
  <c r="AA13" i="5" s="1"/>
  <c r="AB27" i="5"/>
  <c r="AB61" i="3" s="1"/>
  <c r="AJ27" i="5"/>
  <c r="AJ61" i="3" s="1"/>
  <c r="AJ63" i="3" s="1"/>
  <c r="AJ13" i="1" s="1"/>
  <c r="AJ14" i="1" s="1"/>
  <c r="AG134" i="3"/>
  <c r="W134" i="3"/>
  <c r="D111" i="3"/>
  <c r="E111" i="3" s="1"/>
  <c r="F111" i="3" s="1"/>
  <c r="G111" i="3" s="1"/>
  <c r="H111" i="3" s="1"/>
  <c r="I111" i="3" s="1"/>
  <c r="J111" i="3" s="1"/>
  <c r="K111" i="3" s="1"/>
  <c r="L111" i="3" s="1"/>
  <c r="M111" i="3" s="1"/>
  <c r="U27" i="5"/>
  <c r="U61" i="3" s="1"/>
  <c r="U63" i="3" s="1"/>
  <c r="U13" i="1" s="1"/>
  <c r="AA21" i="5"/>
  <c r="U14" i="1"/>
  <c r="AN25" i="5"/>
  <c r="AF14" i="1"/>
  <c r="AN60" i="3"/>
  <c r="S27" i="5"/>
  <c r="S61" i="3" s="1"/>
  <c r="S63" i="3" s="1"/>
  <c r="S13" i="1" s="1"/>
  <c r="AA20" i="5"/>
  <c r="AD27" i="5"/>
  <c r="AD61" i="3" s="1"/>
  <c r="AD63" i="3" s="1"/>
  <c r="AD13" i="1" s="1"/>
  <c r="AD14" i="1" s="1"/>
  <c r="AL27" i="5"/>
  <c r="AL61" i="3" s="1"/>
  <c r="AL63" i="3" s="1"/>
  <c r="AL13" i="1" s="1"/>
  <c r="AL14" i="1" s="1"/>
  <c r="AN12" i="5"/>
  <c r="AN13" i="5" s="1"/>
  <c r="AA62" i="3"/>
  <c r="U134" i="3"/>
  <c r="AC134" i="3"/>
  <c r="B27" i="5"/>
  <c r="B61" i="3" s="1"/>
  <c r="AJ134" i="3"/>
  <c r="AF134" i="3"/>
  <c r="V134" i="3"/>
  <c r="R134" i="3"/>
  <c r="AM133" i="3"/>
  <c r="AM35" i="1" s="1"/>
  <c r="AM37" i="1"/>
  <c r="AM139" i="3"/>
  <c r="AM141" i="3" s="1"/>
  <c r="AM142" i="3" s="1"/>
  <c r="AL134" i="3"/>
  <c r="AC141" i="3"/>
  <c r="Z133" i="3"/>
  <c r="Z35" i="1" s="1"/>
  <c r="Z37" i="1"/>
  <c r="Z139" i="3"/>
  <c r="Z141" i="3" s="1"/>
  <c r="P141" i="3"/>
  <c r="C110" i="3"/>
  <c r="D110" i="3" s="1"/>
  <c r="E110" i="3" s="1"/>
  <c r="F110" i="3" s="1"/>
  <c r="G110" i="3" s="1"/>
  <c r="H110" i="3" s="1"/>
  <c r="I110" i="3" s="1"/>
  <c r="J110" i="3" s="1"/>
  <c r="K110" i="3" s="1"/>
  <c r="L110" i="3" s="1"/>
  <c r="M110" i="3" s="1"/>
  <c r="AN50" i="3"/>
  <c r="AN131" i="3"/>
  <c r="AA131" i="3"/>
  <c r="AA106" i="3"/>
  <c r="W10" i="1"/>
  <c r="S10" i="1"/>
  <c r="AB134" i="3"/>
  <c r="O134" i="3"/>
  <c r="AM10" i="1"/>
  <c r="AI10" i="1"/>
  <c r="AE10" i="1"/>
  <c r="Z10" i="1"/>
  <c r="V10" i="1"/>
  <c r="R10" i="1"/>
  <c r="AL10" i="1"/>
  <c r="AH10" i="1"/>
  <c r="AC5" i="1"/>
  <c r="AC10" i="1" s="1"/>
  <c r="AD5" i="1"/>
  <c r="AD10" i="1" s="1"/>
  <c r="AN42" i="3"/>
  <c r="AA42" i="3"/>
  <c r="O6" i="1"/>
  <c r="O10" i="1" s="1"/>
  <c r="AA50" i="3"/>
  <c r="AN106" i="3"/>
  <c r="AK10" i="1"/>
  <c r="AG10" i="1"/>
  <c r="AN23" i="3"/>
  <c r="AB5" i="1"/>
  <c r="AB10" i="1" s="1"/>
  <c r="X10" i="1"/>
  <c r="T10" i="1"/>
  <c r="AJ10" i="1"/>
  <c r="AF10" i="1"/>
  <c r="Y10" i="1"/>
  <c r="U10" i="1"/>
  <c r="P5" i="1"/>
  <c r="P10" i="1" s="1"/>
  <c r="Q5" i="1"/>
  <c r="Q10" i="1" s="1"/>
  <c r="AB28" i="5"/>
  <c r="AB36" i="1" s="1"/>
  <c r="AF28" i="5"/>
  <c r="AJ28" i="5"/>
  <c r="AL28" i="5"/>
  <c r="AB5" i="5"/>
  <c r="AD5" i="5"/>
  <c r="AF5" i="5"/>
  <c r="AH5" i="5"/>
  <c r="AJ5" i="5"/>
  <c r="AL5" i="5"/>
  <c r="AN8" i="5"/>
  <c r="AB13" i="5"/>
  <c r="AN16" i="5"/>
  <c r="AN17" i="5" s="1"/>
  <c r="AB21" i="5"/>
  <c r="AN24" i="5"/>
  <c r="AN26" i="5"/>
  <c r="AC27" i="5"/>
  <c r="AE27" i="5"/>
  <c r="AG27" i="5"/>
  <c r="AI27" i="5"/>
  <c r="AK27" i="5"/>
  <c r="AM27" i="5"/>
  <c r="AN4" i="5"/>
  <c r="Q28" i="5"/>
  <c r="S28" i="5"/>
  <c r="U28" i="5"/>
  <c r="W28" i="5"/>
  <c r="O5" i="5"/>
  <c r="Q5" i="5"/>
  <c r="S5" i="5"/>
  <c r="U5" i="5"/>
  <c r="W5" i="5"/>
  <c r="Y5" i="5"/>
  <c r="AA8" i="5"/>
  <c r="O13" i="5"/>
  <c r="AA16" i="5"/>
  <c r="AA17" i="5" s="1"/>
  <c r="O21" i="5"/>
  <c r="AA24" i="5"/>
  <c r="AA26" i="5"/>
  <c r="P27" i="5"/>
  <c r="R27" i="5"/>
  <c r="T27" i="5"/>
  <c r="V27" i="5"/>
  <c r="X27" i="5"/>
  <c r="Z27" i="5"/>
  <c r="AA4" i="5"/>
  <c r="AM24" i="4"/>
  <c r="AL24" i="4"/>
  <c r="AK24" i="4"/>
  <c r="AJ24" i="4"/>
  <c r="AI24" i="4"/>
  <c r="AH24" i="4"/>
  <c r="AG24" i="4"/>
  <c r="AF24" i="4"/>
  <c r="AE24" i="4"/>
  <c r="AD24" i="4"/>
  <c r="AC24" i="4"/>
  <c r="AB24" i="4"/>
  <c r="AB4" i="4" s="1"/>
  <c r="AN23" i="4"/>
  <c r="AM19" i="4"/>
  <c r="AM3" i="4" s="1"/>
  <c r="AL19" i="4"/>
  <c r="AL3" i="4" s="1"/>
  <c r="AK19" i="4"/>
  <c r="AK3" i="4" s="1"/>
  <c r="AJ19" i="4"/>
  <c r="AJ3" i="4" s="1"/>
  <c r="AI19" i="4"/>
  <c r="AI3" i="4" s="1"/>
  <c r="AH19" i="4"/>
  <c r="AH3" i="4" s="1"/>
  <c r="AG19" i="4"/>
  <c r="AG3" i="4" s="1"/>
  <c r="AF19" i="4"/>
  <c r="AF3" i="4" s="1"/>
  <c r="AE19" i="4"/>
  <c r="AE3" i="4" s="1"/>
  <c r="AD19" i="4"/>
  <c r="AD3" i="4" s="1"/>
  <c r="AC19" i="4"/>
  <c r="AC3" i="4" s="1"/>
  <c r="AB19" i="4"/>
  <c r="AB3" i="4" s="1"/>
  <c r="AB7" i="4" s="1"/>
  <c r="AB121" i="3" s="1"/>
  <c r="AN18" i="4"/>
  <c r="AM14" i="4"/>
  <c r="AM2" i="4" s="1"/>
  <c r="AL14" i="4"/>
  <c r="AL2" i="4" s="1"/>
  <c r="AK14" i="4"/>
  <c r="AK2" i="4" s="1"/>
  <c r="AJ14" i="4"/>
  <c r="AJ2" i="4" s="1"/>
  <c r="AI14" i="4"/>
  <c r="AI2" i="4" s="1"/>
  <c r="AH14" i="4"/>
  <c r="AH2" i="4" s="1"/>
  <c r="AG14" i="4"/>
  <c r="AG2" i="4" s="1"/>
  <c r="AF14" i="4"/>
  <c r="AF2" i="4" s="1"/>
  <c r="AE14" i="4"/>
  <c r="AE2" i="4" s="1"/>
  <c r="AD14" i="4"/>
  <c r="AD2" i="4" s="1"/>
  <c r="AC14" i="4"/>
  <c r="AC2" i="4" s="1"/>
  <c r="AB14" i="4"/>
  <c r="AB2" i="4" s="1"/>
  <c r="AN13" i="4"/>
  <c r="AL11" i="4"/>
  <c r="AK11" i="4"/>
  <c r="AJ11" i="4"/>
  <c r="AI11" i="4"/>
  <c r="AH11" i="4"/>
  <c r="AG11" i="4"/>
  <c r="AF11" i="4"/>
  <c r="AE11" i="4"/>
  <c r="AD11" i="4"/>
  <c r="AC11" i="4"/>
  <c r="Z24" i="4"/>
  <c r="Y24" i="4"/>
  <c r="X24" i="4"/>
  <c r="W24" i="4"/>
  <c r="V24" i="4"/>
  <c r="U24" i="4"/>
  <c r="T24" i="4"/>
  <c r="S24" i="4"/>
  <c r="R24" i="4"/>
  <c r="Q24" i="4"/>
  <c r="P24" i="4"/>
  <c r="O24" i="4"/>
  <c r="O4" i="4" s="1"/>
  <c r="AA23" i="4"/>
  <c r="Z19" i="4"/>
  <c r="Z3" i="4" s="1"/>
  <c r="Y19" i="4"/>
  <c r="Y3" i="4" s="1"/>
  <c r="X19" i="4"/>
  <c r="X3" i="4" s="1"/>
  <c r="W19" i="4"/>
  <c r="W3" i="4" s="1"/>
  <c r="V19" i="4"/>
  <c r="V3" i="4" s="1"/>
  <c r="U19" i="4"/>
  <c r="U3" i="4" s="1"/>
  <c r="T19" i="4"/>
  <c r="T3" i="4" s="1"/>
  <c r="S19" i="4"/>
  <c r="S3" i="4" s="1"/>
  <c r="R19" i="4"/>
  <c r="R3" i="4" s="1"/>
  <c r="Q19" i="4"/>
  <c r="Q3" i="4" s="1"/>
  <c r="P19" i="4"/>
  <c r="P3" i="4" s="1"/>
  <c r="O19" i="4"/>
  <c r="O3" i="4" s="1"/>
  <c r="AA18" i="4"/>
  <c r="Z14" i="4"/>
  <c r="Z2" i="4" s="1"/>
  <c r="Y14" i="4"/>
  <c r="Y2" i="4" s="1"/>
  <c r="X14" i="4"/>
  <c r="X2" i="4" s="1"/>
  <c r="W14" i="4"/>
  <c r="W2" i="4" s="1"/>
  <c r="V14" i="4"/>
  <c r="V2" i="4" s="1"/>
  <c r="U14" i="4"/>
  <c r="U2" i="4" s="1"/>
  <c r="T14" i="4"/>
  <c r="T2" i="4" s="1"/>
  <c r="S14" i="4"/>
  <c r="S2" i="4" s="1"/>
  <c r="R14" i="4"/>
  <c r="R2" i="4" s="1"/>
  <c r="Q14" i="4"/>
  <c r="Q2" i="4" s="1"/>
  <c r="P14" i="4"/>
  <c r="P2" i="4" s="1"/>
  <c r="O14" i="4"/>
  <c r="O2" i="4" s="1"/>
  <c r="AA13" i="4"/>
  <c r="Y11" i="4"/>
  <c r="X11" i="4"/>
  <c r="W11" i="4"/>
  <c r="V11" i="4"/>
  <c r="U11" i="4"/>
  <c r="T11" i="4"/>
  <c r="S11" i="4"/>
  <c r="R11" i="4"/>
  <c r="Q11" i="4"/>
  <c r="P11" i="4"/>
  <c r="D3" i="6"/>
  <c r="D4" i="6"/>
  <c r="D18" i="6"/>
  <c r="D19" i="6"/>
  <c r="D20" i="6"/>
  <c r="D24" i="6"/>
  <c r="C3" i="6"/>
  <c r="C4" i="6"/>
  <c r="C18" i="6"/>
  <c r="C19" i="6"/>
  <c r="C20" i="6"/>
  <c r="C24" i="6"/>
  <c r="B3" i="6"/>
  <c r="B4" i="6"/>
  <c r="B18" i="6"/>
  <c r="B19" i="6"/>
  <c r="B20" i="6"/>
  <c r="B24" i="6"/>
  <c r="F62" i="3"/>
  <c r="F11" i="1" s="1"/>
  <c r="J62" i="3"/>
  <c r="J11" i="1" s="1"/>
  <c r="B62" i="3"/>
  <c r="N23" i="5"/>
  <c r="C25" i="5"/>
  <c r="D25" i="5"/>
  <c r="E25" i="5"/>
  <c r="F25" i="5"/>
  <c r="G25" i="5"/>
  <c r="H25" i="5"/>
  <c r="I25" i="5"/>
  <c r="J25" i="5"/>
  <c r="K25" i="5"/>
  <c r="L25" i="5"/>
  <c r="C21" i="5"/>
  <c r="E21" i="5"/>
  <c r="G21" i="5"/>
  <c r="I21" i="5"/>
  <c r="K21" i="5"/>
  <c r="M21" i="5"/>
  <c r="N19" i="5"/>
  <c r="D21" i="5"/>
  <c r="B21" i="5"/>
  <c r="L21" i="5"/>
  <c r="J21" i="5"/>
  <c r="H21" i="5"/>
  <c r="F21" i="5"/>
  <c r="N18" i="4"/>
  <c r="N13" i="4"/>
  <c r="N23" i="4"/>
  <c r="J131" i="3"/>
  <c r="N115" i="3"/>
  <c r="AN40" i="1"/>
  <c r="J12" i="6" s="1"/>
  <c r="AN33" i="1"/>
  <c r="J5" i="6" s="1"/>
  <c r="AN32" i="1"/>
  <c r="J4" i="6" s="1"/>
  <c r="AN12" i="1"/>
  <c r="D12" i="6" s="1"/>
  <c r="AN9" i="1"/>
  <c r="D9" i="6" s="1"/>
  <c r="AN8" i="1"/>
  <c r="D8" i="6" s="1"/>
  <c r="AA40" i="1"/>
  <c r="I12" i="6" s="1"/>
  <c r="AA33" i="1"/>
  <c r="I5" i="6" s="1"/>
  <c r="AA32" i="1"/>
  <c r="I4" i="6" s="1"/>
  <c r="AA12" i="1"/>
  <c r="C12" i="6" s="1"/>
  <c r="AA9" i="1"/>
  <c r="C9" i="6" s="1"/>
  <c r="AA8" i="1"/>
  <c r="C8" i="6" s="1"/>
  <c r="E17" i="5"/>
  <c r="D17" i="5"/>
  <c r="C17" i="5"/>
  <c r="B17" i="5"/>
  <c r="M17" i="5"/>
  <c r="L17" i="5"/>
  <c r="K17" i="5"/>
  <c r="J17" i="5"/>
  <c r="I17" i="5"/>
  <c r="H17" i="5"/>
  <c r="G17" i="5"/>
  <c r="F17" i="5"/>
  <c r="N15" i="5"/>
  <c r="E13" i="5"/>
  <c r="D13" i="5"/>
  <c r="C13" i="5"/>
  <c r="B13" i="5"/>
  <c r="M13" i="5"/>
  <c r="L13" i="5"/>
  <c r="K13" i="5"/>
  <c r="J13" i="5"/>
  <c r="I13" i="5"/>
  <c r="H13" i="5"/>
  <c r="G13" i="5"/>
  <c r="F13" i="5"/>
  <c r="N11" i="5"/>
  <c r="F9" i="5"/>
  <c r="E9" i="5"/>
  <c r="D9" i="5"/>
  <c r="C9" i="5"/>
  <c r="B9" i="5"/>
  <c r="M9" i="5"/>
  <c r="L9" i="5"/>
  <c r="K9" i="5"/>
  <c r="J9" i="5"/>
  <c r="I9" i="5"/>
  <c r="H9" i="5"/>
  <c r="G9" i="5"/>
  <c r="N7" i="5"/>
  <c r="M4" i="5"/>
  <c r="M27" i="5" s="1"/>
  <c r="L4" i="5"/>
  <c r="L27" i="5" s="1"/>
  <c r="K4" i="5"/>
  <c r="K27" i="5" s="1"/>
  <c r="J4" i="5"/>
  <c r="J27" i="5" s="1"/>
  <c r="I4" i="5"/>
  <c r="I27" i="5" s="1"/>
  <c r="H4" i="5"/>
  <c r="H27" i="5" s="1"/>
  <c r="G4" i="5"/>
  <c r="G27" i="5" s="1"/>
  <c r="F4" i="5"/>
  <c r="F27" i="5" s="1"/>
  <c r="E4" i="5"/>
  <c r="E27" i="5" s="1"/>
  <c r="D4" i="5"/>
  <c r="D27" i="5" s="1"/>
  <c r="C4" i="5"/>
  <c r="C27" i="5" s="1"/>
  <c r="C61" i="3" s="1"/>
  <c r="N3" i="5"/>
  <c r="M24" i="4"/>
  <c r="L24" i="4"/>
  <c r="K24" i="4"/>
  <c r="J24" i="4"/>
  <c r="I24" i="4"/>
  <c r="H24" i="4"/>
  <c r="G24" i="4"/>
  <c r="F24" i="4"/>
  <c r="E24" i="4"/>
  <c r="D24" i="4"/>
  <c r="C24" i="4"/>
  <c r="B24" i="4"/>
  <c r="B4" i="4" s="1"/>
  <c r="M19" i="4"/>
  <c r="M3" i="4" s="1"/>
  <c r="L19" i="4"/>
  <c r="L3" i="4" s="1"/>
  <c r="K19" i="4"/>
  <c r="K3" i="4" s="1"/>
  <c r="J19" i="4"/>
  <c r="J3" i="4" s="1"/>
  <c r="I19" i="4"/>
  <c r="I3" i="4" s="1"/>
  <c r="H19" i="4"/>
  <c r="H3" i="4" s="1"/>
  <c r="G19" i="4"/>
  <c r="G3" i="4" s="1"/>
  <c r="F19" i="4"/>
  <c r="F3" i="4" s="1"/>
  <c r="E19" i="4"/>
  <c r="E3" i="4" s="1"/>
  <c r="D19" i="4"/>
  <c r="D3" i="4" s="1"/>
  <c r="C19" i="4"/>
  <c r="C3" i="4" s="1"/>
  <c r="B19" i="4"/>
  <c r="B3" i="4" s="1"/>
  <c r="M14" i="4"/>
  <c r="M2" i="4" s="1"/>
  <c r="L14" i="4"/>
  <c r="L2" i="4" s="1"/>
  <c r="K14" i="4"/>
  <c r="K2" i="4" s="1"/>
  <c r="J14" i="4"/>
  <c r="J2" i="4" s="1"/>
  <c r="I14" i="4"/>
  <c r="I2" i="4" s="1"/>
  <c r="H14" i="4"/>
  <c r="H2" i="4" s="1"/>
  <c r="G14" i="4"/>
  <c r="G2" i="4" s="1"/>
  <c r="F14" i="4"/>
  <c r="F2" i="4" s="1"/>
  <c r="E14" i="4"/>
  <c r="E2" i="4" s="1"/>
  <c r="D14" i="4"/>
  <c r="D2" i="4" s="1"/>
  <c r="D22" i="3" s="1"/>
  <c r="C14" i="4"/>
  <c r="C2" i="4" s="1"/>
  <c r="B14" i="4"/>
  <c r="B2" i="4" s="1"/>
  <c r="L131" i="3"/>
  <c r="K131" i="3"/>
  <c r="G131" i="3"/>
  <c r="F131" i="3"/>
  <c r="E131" i="3"/>
  <c r="D131" i="3"/>
  <c r="C131" i="3"/>
  <c r="B131" i="3"/>
  <c r="A131" i="3"/>
  <c r="A130" i="3"/>
  <c r="A129" i="3"/>
  <c r="N122" i="3"/>
  <c r="C116" i="3"/>
  <c r="C117" i="3" s="1"/>
  <c r="C15" i="1" s="1"/>
  <c r="B116" i="3"/>
  <c r="B117" i="3" s="1"/>
  <c r="B15" i="1" s="1"/>
  <c r="L62" i="3"/>
  <c r="L11" i="1" s="1"/>
  <c r="H62" i="3"/>
  <c r="H11" i="1" s="1"/>
  <c r="D62" i="3"/>
  <c r="D11" i="1" s="1"/>
  <c r="M132" i="3"/>
  <c r="K132" i="3"/>
  <c r="I132" i="3"/>
  <c r="G132" i="3"/>
  <c r="E132" i="3"/>
  <c r="C132" i="3"/>
  <c r="B49" i="3"/>
  <c r="N48" i="3"/>
  <c r="N47" i="3"/>
  <c r="N46" i="3"/>
  <c r="N45" i="3"/>
  <c r="L41" i="3"/>
  <c r="L130" i="3" s="1"/>
  <c r="K41" i="3"/>
  <c r="K130" i="3" s="1"/>
  <c r="J41" i="3"/>
  <c r="J130" i="3" s="1"/>
  <c r="I41" i="3"/>
  <c r="I130" i="3" s="1"/>
  <c r="H41" i="3"/>
  <c r="H130" i="3" s="1"/>
  <c r="G41" i="3"/>
  <c r="G130" i="3" s="1"/>
  <c r="F41" i="3"/>
  <c r="F130" i="3" s="1"/>
  <c r="E41" i="3"/>
  <c r="E130" i="3" s="1"/>
  <c r="D41" i="3"/>
  <c r="D130" i="3" s="1"/>
  <c r="C41" i="3"/>
  <c r="C130" i="3" s="1"/>
  <c r="B41" i="3"/>
  <c r="B130" i="3" s="1"/>
  <c r="N40" i="3"/>
  <c r="N21" i="3"/>
  <c r="N20" i="3"/>
  <c r="M22" i="3"/>
  <c r="L22" i="3"/>
  <c r="K22" i="3"/>
  <c r="J22" i="3"/>
  <c r="I22" i="3"/>
  <c r="H22" i="3"/>
  <c r="G22" i="3"/>
  <c r="F22" i="3"/>
  <c r="E22" i="3"/>
  <c r="C22" i="3"/>
  <c r="B22" i="3"/>
  <c r="N5" i="3"/>
  <c r="N4" i="3"/>
  <c r="C84" i="2"/>
  <c r="C85" i="2" s="1"/>
  <c r="E79" i="2"/>
  <c r="D79" i="2"/>
  <c r="G78" i="2"/>
  <c r="F78" i="2"/>
  <c r="E78" i="2"/>
  <c r="D78" i="2"/>
  <c r="I77" i="2"/>
  <c r="H77" i="2"/>
  <c r="G77" i="2"/>
  <c r="F77" i="2"/>
  <c r="E77" i="2"/>
  <c r="D77" i="2"/>
  <c r="I76" i="2"/>
  <c r="H76" i="2"/>
  <c r="G76" i="2"/>
  <c r="F76" i="2"/>
  <c r="E76" i="2"/>
  <c r="D76" i="2"/>
  <c r="I75" i="2"/>
  <c r="H75" i="2"/>
  <c r="G75" i="2"/>
  <c r="F75" i="2"/>
  <c r="E75" i="2"/>
  <c r="D75" i="2"/>
  <c r="I74" i="2"/>
  <c r="H74" i="2"/>
  <c r="G74" i="2"/>
  <c r="F74" i="2"/>
  <c r="E74" i="2"/>
  <c r="D74" i="2"/>
  <c r="E73" i="2"/>
  <c r="D73" i="2"/>
  <c r="E72" i="2"/>
  <c r="D72" i="2"/>
  <c r="E71" i="2"/>
  <c r="D71" i="2"/>
  <c r="I70" i="2"/>
  <c r="H70" i="2"/>
  <c r="G70" i="2"/>
  <c r="F70" i="2"/>
  <c r="E70" i="2"/>
  <c r="D70" i="2"/>
  <c r="I69" i="2"/>
  <c r="H69" i="2"/>
  <c r="G69" i="2"/>
  <c r="F69" i="2"/>
  <c r="E69" i="2"/>
  <c r="D69" i="2"/>
  <c r="E68" i="2"/>
  <c r="D68" i="2"/>
  <c r="H67" i="2"/>
  <c r="G67" i="2"/>
  <c r="F67" i="2"/>
  <c r="E67" i="2"/>
  <c r="D67" i="2"/>
  <c r="D66" i="2"/>
  <c r="D65" i="2"/>
  <c r="D64" i="2"/>
  <c r="E63" i="2"/>
  <c r="D63" i="2"/>
  <c r="N62" i="2"/>
  <c r="N84" i="2" s="1"/>
  <c r="N85" i="2" s="1"/>
  <c r="M62" i="2"/>
  <c r="M84" i="2" s="1"/>
  <c r="M85" i="2" s="1"/>
  <c r="L62" i="2"/>
  <c r="L84" i="2" s="1"/>
  <c r="L85" i="2" s="1"/>
  <c r="K62" i="2"/>
  <c r="K84" i="2" s="1"/>
  <c r="K85" i="2" s="1"/>
  <c r="J62" i="2"/>
  <c r="J84" i="2" s="1"/>
  <c r="J85" i="2" s="1"/>
  <c r="I62" i="2"/>
  <c r="H62" i="2"/>
  <c r="G62" i="2"/>
  <c r="F62" i="2"/>
  <c r="E62" i="2"/>
  <c r="D62" i="2"/>
  <c r="E60" i="2"/>
  <c r="E84" i="2" s="1"/>
  <c r="E85" i="2" s="1"/>
  <c r="D60" i="2"/>
  <c r="C55" i="2"/>
  <c r="L52" i="2"/>
  <c r="K51" i="2"/>
  <c r="J51" i="2"/>
  <c r="I51" i="2"/>
  <c r="H51" i="2"/>
  <c r="G51" i="2"/>
  <c r="F51" i="2"/>
  <c r="E51" i="2"/>
  <c r="D51" i="2"/>
  <c r="C51" i="2"/>
  <c r="B51" i="2"/>
  <c r="K50" i="2"/>
  <c r="K52" i="2" s="1"/>
  <c r="J50" i="2"/>
  <c r="J52" i="2" s="1"/>
  <c r="I50" i="2"/>
  <c r="I52" i="2" s="1"/>
  <c r="H50" i="2"/>
  <c r="H52" i="2" s="1"/>
  <c r="G50" i="2"/>
  <c r="G52" i="2" s="1"/>
  <c r="F50" i="2"/>
  <c r="F52" i="2" s="1"/>
  <c r="E50" i="2"/>
  <c r="E52" i="2" s="1"/>
  <c r="D50" i="2"/>
  <c r="D52" i="2" s="1"/>
  <c r="C50" i="2"/>
  <c r="C52" i="2" s="1"/>
  <c r="B50" i="2"/>
  <c r="B52" i="2" s="1"/>
  <c r="L47" i="2"/>
  <c r="K47" i="2"/>
  <c r="J47" i="2"/>
  <c r="I47" i="2"/>
  <c r="H47" i="2"/>
  <c r="G47" i="2"/>
  <c r="F47" i="2"/>
  <c r="E47" i="2"/>
  <c r="D47" i="2"/>
  <c r="C47" i="2"/>
  <c r="B47" i="2"/>
  <c r="G43" i="2"/>
  <c r="F43" i="2"/>
  <c r="E43" i="2"/>
  <c r="D43" i="2"/>
  <c r="H42" i="2"/>
  <c r="D41" i="2"/>
  <c r="D44" i="2" s="1"/>
  <c r="L36" i="2"/>
  <c r="K36" i="2"/>
  <c r="J36" i="2"/>
  <c r="I36" i="2"/>
  <c r="H36" i="2"/>
  <c r="G36" i="2"/>
  <c r="F36" i="2"/>
  <c r="E36" i="2"/>
  <c r="D36" i="2"/>
  <c r="C36" i="2"/>
  <c r="B36" i="2"/>
  <c r="B35" i="2"/>
  <c r="M23" i="2"/>
  <c r="L23" i="2"/>
  <c r="K23" i="2"/>
  <c r="J23" i="2"/>
  <c r="I23" i="2"/>
  <c r="H23" i="2"/>
  <c r="G23" i="2"/>
  <c r="F23" i="2"/>
  <c r="E23" i="2"/>
  <c r="D23" i="2"/>
  <c r="C23" i="2"/>
  <c r="B23" i="2"/>
  <c r="M14" i="2"/>
  <c r="M28" i="2" s="1"/>
  <c r="L14" i="2"/>
  <c r="L28" i="2" s="1"/>
  <c r="K14" i="2"/>
  <c r="K28" i="2" s="1"/>
  <c r="J14" i="2"/>
  <c r="I14" i="2"/>
  <c r="I28" i="2" s="1"/>
  <c r="H14" i="2"/>
  <c r="H28" i="2" s="1"/>
  <c r="G14" i="2"/>
  <c r="G28" i="2" s="1"/>
  <c r="F14" i="2"/>
  <c r="F28" i="2" s="1"/>
  <c r="E14" i="2"/>
  <c r="E28" i="2" s="1"/>
  <c r="D14" i="2"/>
  <c r="D28" i="2" s="1"/>
  <c r="C14" i="2"/>
  <c r="C28" i="2" s="1"/>
  <c r="B14" i="2"/>
  <c r="M6" i="2"/>
  <c r="L6" i="2"/>
  <c r="K6" i="2"/>
  <c r="J6" i="2"/>
  <c r="I6" i="2"/>
  <c r="H6" i="2"/>
  <c r="G6" i="2"/>
  <c r="F6" i="2"/>
  <c r="E6" i="2"/>
  <c r="D6" i="2"/>
  <c r="C6" i="2"/>
  <c r="B6" i="2"/>
  <c r="M2" i="2"/>
  <c r="M12" i="2" s="1"/>
  <c r="L2" i="2"/>
  <c r="L12" i="2" s="1"/>
  <c r="L30" i="2" s="1"/>
  <c r="K2" i="2"/>
  <c r="J2" i="2"/>
  <c r="I2" i="2"/>
  <c r="H2" i="2"/>
  <c r="H12" i="2" s="1"/>
  <c r="H30" i="2" s="1"/>
  <c r="G2" i="2"/>
  <c r="G12" i="2" s="1"/>
  <c r="G30" i="2" s="1"/>
  <c r="F2" i="2"/>
  <c r="F12" i="2" s="1"/>
  <c r="F30" i="2" s="1"/>
  <c r="E2" i="2"/>
  <c r="E12" i="2" s="1"/>
  <c r="E30" i="2" s="1"/>
  <c r="D2" i="2"/>
  <c r="D12" i="2" s="1"/>
  <c r="D30" i="2" s="1"/>
  <c r="C2" i="2"/>
  <c r="C12" i="2" s="1"/>
  <c r="C30" i="2" s="1"/>
  <c r="B2" i="2"/>
  <c r="N40" i="1"/>
  <c r="H12" i="6" s="1"/>
  <c r="M39" i="1"/>
  <c r="L39" i="1"/>
  <c r="K39" i="1"/>
  <c r="J39" i="1"/>
  <c r="I39" i="1"/>
  <c r="H39" i="1"/>
  <c r="G39" i="1"/>
  <c r="F39" i="1"/>
  <c r="E39" i="1"/>
  <c r="D39" i="1"/>
  <c r="C39" i="1"/>
  <c r="B39" i="1"/>
  <c r="N33" i="1"/>
  <c r="H5" i="6" s="1"/>
  <c r="N32" i="1"/>
  <c r="H4" i="6" s="1"/>
  <c r="M20" i="1"/>
  <c r="L20" i="1"/>
  <c r="K20" i="1"/>
  <c r="J20" i="1"/>
  <c r="I20" i="1"/>
  <c r="H20" i="1"/>
  <c r="G20" i="1"/>
  <c r="F20" i="1"/>
  <c r="E20" i="1"/>
  <c r="D20" i="1"/>
  <c r="C20" i="1"/>
  <c r="B20" i="1"/>
  <c r="N12" i="1"/>
  <c r="B12" i="6" s="1"/>
  <c r="N9" i="1"/>
  <c r="B9" i="6" s="1"/>
  <c r="N8" i="1"/>
  <c r="B8" i="6" s="1"/>
  <c r="H61" i="3" l="1"/>
  <c r="H28" i="5"/>
  <c r="J61" i="3"/>
  <c r="J28" i="5"/>
  <c r="T28" i="5"/>
  <c r="T61" i="3"/>
  <c r="T63" i="3" s="1"/>
  <c r="T13" i="1" s="1"/>
  <c r="T14" i="1" s="1"/>
  <c r="AI28" i="5"/>
  <c r="AI61" i="3"/>
  <c r="AI63" i="3" s="1"/>
  <c r="AI13" i="1" s="1"/>
  <c r="AI14" i="1" s="1"/>
  <c r="AL29" i="5"/>
  <c r="AL36" i="1"/>
  <c r="K61" i="3"/>
  <c r="K28" i="5"/>
  <c r="R28" i="5"/>
  <c r="R61" i="3"/>
  <c r="R63" i="3" s="1"/>
  <c r="R13" i="1" s="1"/>
  <c r="R14" i="1" s="1"/>
  <c r="U29" i="5"/>
  <c r="U36" i="1"/>
  <c r="AG28" i="5"/>
  <c r="AG61" i="3"/>
  <c r="AG63" i="3" s="1"/>
  <c r="AG13" i="1" s="1"/>
  <c r="AG14" i="1" s="1"/>
  <c r="AJ29" i="5"/>
  <c r="AJ36" i="1"/>
  <c r="W29" i="5"/>
  <c r="W36" i="1"/>
  <c r="L61" i="3"/>
  <c r="L28" i="5"/>
  <c r="AA27" i="5"/>
  <c r="P61" i="3"/>
  <c r="P63" i="3" s="1"/>
  <c r="P13" i="1" s="1"/>
  <c r="P14" i="1" s="1"/>
  <c r="S29" i="5"/>
  <c r="S36" i="1"/>
  <c r="AE28" i="5"/>
  <c r="AE61" i="3"/>
  <c r="AE63" i="3" s="1"/>
  <c r="AE13" i="1" s="1"/>
  <c r="AE14" i="1" s="1"/>
  <c r="AH28" i="5"/>
  <c r="Q29" i="5"/>
  <c r="Q36" i="1"/>
  <c r="AF29" i="5"/>
  <c r="AF36" i="1"/>
  <c r="O63" i="3"/>
  <c r="AA61" i="3"/>
  <c r="I12" i="2"/>
  <c r="I30" i="2" s="1"/>
  <c r="B12" i="2"/>
  <c r="B30" i="2" s="1"/>
  <c r="J12" i="2"/>
  <c r="J30" i="2" s="1"/>
  <c r="B28" i="2"/>
  <c r="J28" i="2"/>
  <c r="G84" i="2"/>
  <c r="G85" i="2" s="1"/>
  <c r="D116" i="3"/>
  <c r="D117" i="3" s="1"/>
  <c r="D15" i="1" s="1"/>
  <c r="O28" i="5"/>
  <c r="O36" i="1" s="1"/>
  <c r="AD28" i="5"/>
  <c r="AN27" i="5"/>
  <c r="AC61" i="3"/>
  <c r="AC63" i="3" s="1"/>
  <c r="AC13" i="1" s="1"/>
  <c r="AC14" i="1" s="1"/>
  <c r="K12" i="2"/>
  <c r="K30" i="2" s="1"/>
  <c r="E116" i="3"/>
  <c r="E117" i="3" s="1"/>
  <c r="E15" i="1" s="1"/>
  <c r="Z28" i="5"/>
  <c r="Z61" i="3"/>
  <c r="Z63" i="3" s="1"/>
  <c r="Z13" i="1" s="1"/>
  <c r="Z14" i="1" s="1"/>
  <c r="M30" i="2"/>
  <c r="M28" i="5"/>
  <c r="M61" i="3"/>
  <c r="M63" i="3" s="1"/>
  <c r="M13" i="1" s="1"/>
  <c r="I84" i="2"/>
  <c r="I85" i="2" s="1"/>
  <c r="F116" i="3"/>
  <c r="F117" i="3" s="1"/>
  <c r="F15" i="1" s="1"/>
  <c r="X28" i="5"/>
  <c r="X61" i="3"/>
  <c r="X63" i="3" s="1"/>
  <c r="X13" i="1" s="1"/>
  <c r="X14" i="1" s="1"/>
  <c r="AM28" i="5"/>
  <c r="AM61" i="3"/>
  <c r="AM63" i="3" s="1"/>
  <c r="AM13" i="1" s="1"/>
  <c r="AM14" i="1" s="1"/>
  <c r="AA139" i="3"/>
  <c r="G116" i="3"/>
  <c r="G117" i="3" s="1"/>
  <c r="G15" i="1" s="1"/>
  <c r="I61" i="3"/>
  <c r="I28" i="5"/>
  <c r="V28" i="5"/>
  <c r="V61" i="3"/>
  <c r="V63" i="3" s="1"/>
  <c r="V13" i="1" s="1"/>
  <c r="V14" i="1" s="1"/>
  <c r="Y28" i="5"/>
  <c r="AK28" i="5"/>
  <c r="AK61" i="3"/>
  <c r="AK63" i="3" s="1"/>
  <c r="AK13" i="1" s="1"/>
  <c r="AK14" i="1" s="1"/>
  <c r="B28" i="5"/>
  <c r="AB63" i="3"/>
  <c r="N111" i="3"/>
  <c r="D6" i="4"/>
  <c r="D4" i="4"/>
  <c r="F6" i="4"/>
  <c r="F4" i="4"/>
  <c r="F7" i="4" s="1"/>
  <c r="F121" i="3" s="1"/>
  <c r="F149" i="3" s="1"/>
  <c r="H6" i="4"/>
  <c r="H7" i="4" s="1"/>
  <c r="H121" i="3" s="1"/>
  <c r="H149" i="3" s="1"/>
  <c r="H4" i="4"/>
  <c r="J6" i="4"/>
  <c r="J4" i="4"/>
  <c r="L6" i="4"/>
  <c r="L4" i="4"/>
  <c r="P6" i="4"/>
  <c r="P4" i="4"/>
  <c r="P7" i="4" s="1"/>
  <c r="R6" i="4"/>
  <c r="R7" i="4" s="1"/>
  <c r="R121" i="3" s="1"/>
  <c r="R4" i="4"/>
  <c r="T6" i="4"/>
  <c r="T4" i="4"/>
  <c r="V6" i="4"/>
  <c r="V4" i="4"/>
  <c r="X6" i="4"/>
  <c r="X4" i="4"/>
  <c r="X7" i="4" s="1"/>
  <c r="X121" i="3" s="1"/>
  <c r="Z6" i="4"/>
  <c r="Z7" i="4" s="1"/>
  <c r="Z121" i="3" s="1"/>
  <c r="Z4" i="4"/>
  <c r="AC6" i="4"/>
  <c r="AC4" i="4"/>
  <c r="AE6" i="4"/>
  <c r="AE4" i="4"/>
  <c r="AG6" i="4"/>
  <c r="AG4" i="4"/>
  <c r="AI6" i="4"/>
  <c r="AI7" i="4" s="1"/>
  <c r="AI121" i="3" s="1"/>
  <c r="AI4" i="4"/>
  <c r="AK6" i="4"/>
  <c r="AK4" i="4"/>
  <c r="AM6" i="4"/>
  <c r="AM4" i="4"/>
  <c r="AM7" i="4" s="1"/>
  <c r="AM121" i="3" s="1"/>
  <c r="C6" i="4"/>
  <c r="N6" i="4" s="1"/>
  <c r="C4" i="4"/>
  <c r="C7" i="4" s="1"/>
  <c r="C121" i="3" s="1"/>
  <c r="C149" i="3" s="1"/>
  <c r="E6" i="4"/>
  <c r="E7" i="4" s="1"/>
  <c r="E121" i="3" s="1"/>
  <c r="E149" i="3" s="1"/>
  <c r="E4" i="4"/>
  <c r="G6" i="4"/>
  <c r="G4" i="4"/>
  <c r="I6" i="4"/>
  <c r="I4" i="4"/>
  <c r="K6" i="4"/>
  <c r="K4" i="4"/>
  <c r="K7" i="4" s="1"/>
  <c r="K121" i="3" s="1"/>
  <c r="K149" i="3" s="1"/>
  <c r="M6" i="4"/>
  <c r="M7" i="4" s="1"/>
  <c r="M121" i="3" s="1"/>
  <c r="M149" i="3" s="1"/>
  <c r="M4" i="4"/>
  <c r="Q6" i="4"/>
  <c r="Q4" i="4"/>
  <c r="S6" i="4"/>
  <c r="S4" i="4"/>
  <c r="U6" i="4"/>
  <c r="U4" i="4"/>
  <c r="U7" i="4" s="1"/>
  <c r="U121" i="3" s="1"/>
  <c r="W6" i="4"/>
  <c r="W4" i="4"/>
  <c r="Y6" i="4"/>
  <c r="Y4" i="4"/>
  <c r="AD6" i="4"/>
  <c r="AD4" i="4"/>
  <c r="AD7" i="4" s="1"/>
  <c r="AD121" i="3" s="1"/>
  <c r="AF6" i="4"/>
  <c r="AF4" i="4"/>
  <c r="AH6" i="4"/>
  <c r="AH7" i="4" s="1"/>
  <c r="AH121" i="3" s="1"/>
  <c r="AH4" i="4"/>
  <c r="AJ6" i="4"/>
  <c r="AJ4" i="4"/>
  <c r="AJ7" i="4" s="1"/>
  <c r="AJ121" i="3" s="1"/>
  <c r="AL6" i="4"/>
  <c r="AL4" i="4"/>
  <c r="AL7" i="4" s="1"/>
  <c r="AL121" i="3" s="1"/>
  <c r="AN24" i="4"/>
  <c r="S7" i="4"/>
  <c r="S121" i="3" s="1"/>
  <c r="S2" i="1" s="1"/>
  <c r="W7" i="4"/>
  <c r="W121" i="3" s="1"/>
  <c r="W149" i="3" s="1"/>
  <c r="W150" i="3" s="1"/>
  <c r="W151" i="3" s="1"/>
  <c r="W16" i="1" s="1"/>
  <c r="AA3" i="4"/>
  <c r="AB149" i="3"/>
  <c r="AB2" i="1"/>
  <c r="AB124" i="3"/>
  <c r="AJ149" i="3"/>
  <c r="AJ150" i="3" s="1"/>
  <c r="AJ151" i="3" s="1"/>
  <c r="AJ16" i="1" s="1"/>
  <c r="AJ2" i="1"/>
  <c r="AJ124" i="3"/>
  <c r="AJ125" i="3" s="1"/>
  <c r="S149" i="3"/>
  <c r="S150" i="3" s="1"/>
  <c r="S151" i="3" s="1"/>
  <c r="S16" i="1" s="1"/>
  <c r="AA133" i="3"/>
  <c r="N110" i="3"/>
  <c r="AC142" i="3"/>
  <c r="AN142" i="3" s="1"/>
  <c r="AN141" i="3"/>
  <c r="AN133" i="3"/>
  <c r="AN139" i="3"/>
  <c r="AM134" i="3"/>
  <c r="AN134" i="3" s="1"/>
  <c r="P142" i="3"/>
  <c r="AA141" i="3"/>
  <c r="Z134" i="3"/>
  <c r="AA134" i="3" s="1"/>
  <c r="E37" i="1"/>
  <c r="G37" i="1"/>
  <c r="L133" i="3"/>
  <c r="L35" i="1" s="1"/>
  <c r="L37" i="1"/>
  <c r="L139" i="3"/>
  <c r="L141" i="3" s="1"/>
  <c r="L142" i="3" s="1"/>
  <c r="F37" i="1"/>
  <c r="K37" i="1"/>
  <c r="J37" i="1"/>
  <c r="D37" i="1"/>
  <c r="B37" i="1"/>
  <c r="C37" i="1"/>
  <c r="D61" i="3"/>
  <c r="D28" i="5"/>
  <c r="F61" i="3"/>
  <c r="F63" i="3" s="1"/>
  <c r="F13" i="1" s="1"/>
  <c r="F28" i="5"/>
  <c r="E61" i="3"/>
  <c r="E63" i="3" s="1"/>
  <c r="E13" i="1" s="1"/>
  <c r="E28" i="5"/>
  <c r="G61" i="3"/>
  <c r="G63" i="3" s="1"/>
  <c r="G13" i="1" s="1"/>
  <c r="G28" i="5"/>
  <c r="C28" i="5"/>
  <c r="H43" i="2"/>
  <c r="H116" i="3"/>
  <c r="H117" i="3" s="1"/>
  <c r="H15" i="1" s="1"/>
  <c r="AN5" i="5"/>
  <c r="AC28" i="5"/>
  <c r="AB29" i="5"/>
  <c r="AA5" i="5"/>
  <c r="P28" i="5"/>
  <c r="O29" i="5"/>
  <c r="AA28" i="5"/>
  <c r="N8" i="5"/>
  <c r="B11" i="1"/>
  <c r="C62" i="3"/>
  <c r="C11" i="1" s="1"/>
  <c r="E62" i="3"/>
  <c r="E11" i="1" s="1"/>
  <c r="G62" i="3"/>
  <c r="G11" i="1" s="1"/>
  <c r="I62" i="3"/>
  <c r="I11" i="1" s="1"/>
  <c r="K62" i="3"/>
  <c r="K11" i="1" s="1"/>
  <c r="M62" i="3"/>
  <c r="M11" i="1" s="1"/>
  <c r="I116" i="3"/>
  <c r="I117" i="3" s="1"/>
  <c r="I15" i="1" s="1"/>
  <c r="I43" i="2"/>
  <c r="Q7" i="4"/>
  <c r="Q121" i="3" s="1"/>
  <c r="O7" i="4"/>
  <c r="O121" i="3" s="1"/>
  <c r="Y7" i="4"/>
  <c r="Y121" i="3" s="1"/>
  <c r="AA24" i="4"/>
  <c r="AN3" i="4"/>
  <c r="AN6" i="4"/>
  <c r="AN19" i="4"/>
  <c r="T7" i="4"/>
  <c r="T121" i="3" s="1"/>
  <c r="V7" i="4"/>
  <c r="V121" i="3" s="1"/>
  <c r="AA19" i="4"/>
  <c r="AN14" i="4"/>
  <c r="AA14" i="4"/>
  <c r="AC7" i="4"/>
  <c r="AC121" i="3" s="1"/>
  <c r="AE7" i="4"/>
  <c r="AE121" i="3" s="1"/>
  <c r="AG7" i="4"/>
  <c r="AG121" i="3" s="1"/>
  <c r="AK7" i="4"/>
  <c r="AK121" i="3" s="1"/>
  <c r="AN2" i="4"/>
  <c r="AA2" i="4"/>
  <c r="B7" i="4"/>
  <c r="B121" i="3" s="1"/>
  <c r="B124" i="3" s="1"/>
  <c r="N2" i="4"/>
  <c r="D7" i="4"/>
  <c r="D121" i="3" s="1"/>
  <c r="D149" i="3" s="1"/>
  <c r="C42" i="3"/>
  <c r="C6" i="1" s="1"/>
  <c r="G42" i="3"/>
  <c r="G6" i="1" s="1"/>
  <c r="K42" i="3"/>
  <c r="K6" i="1" s="1"/>
  <c r="B37" i="2"/>
  <c r="B38" i="2" s="1"/>
  <c r="D84" i="2"/>
  <c r="D85" i="2" s="1"/>
  <c r="F84" i="2"/>
  <c r="F85" i="2" s="1"/>
  <c r="H84" i="2"/>
  <c r="H85" i="2" s="1"/>
  <c r="E42" i="3"/>
  <c r="E6" i="1" s="1"/>
  <c r="I42" i="3"/>
  <c r="I6" i="1" s="1"/>
  <c r="C63" i="3"/>
  <c r="C13" i="1" s="1"/>
  <c r="J132" i="3"/>
  <c r="J7" i="4"/>
  <c r="J121" i="3" s="1"/>
  <c r="J149" i="3" s="1"/>
  <c r="L7" i="4"/>
  <c r="L121" i="3" s="1"/>
  <c r="L149" i="3" s="1"/>
  <c r="G7" i="4"/>
  <c r="G121" i="3" s="1"/>
  <c r="G149" i="3" s="1"/>
  <c r="I7" i="4"/>
  <c r="I121" i="3" s="1"/>
  <c r="I149" i="3" s="1"/>
  <c r="B5" i="5"/>
  <c r="D5" i="5"/>
  <c r="F5" i="5"/>
  <c r="H5" i="5"/>
  <c r="J5" i="5"/>
  <c r="L5" i="5"/>
  <c r="AA37" i="1"/>
  <c r="I9" i="6" s="1"/>
  <c r="N24" i="5"/>
  <c r="B25" i="5"/>
  <c r="N25" i="5" s="1"/>
  <c r="K63" i="3"/>
  <c r="K13" i="1" s="1"/>
  <c r="I63" i="3"/>
  <c r="I13" i="1" s="1"/>
  <c r="N20" i="5"/>
  <c r="N21" i="5" s="1"/>
  <c r="N24" i="4"/>
  <c r="N19" i="4"/>
  <c r="J129" i="3"/>
  <c r="J139" i="3" s="1"/>
  <c r="J141" i="3" s="1"/>
  <c r="J142" i="3" s="1"/>
  <c r="AN39" i="1"/>
  <c r="J11" i="6" s="1"/>
  <c r="AN37" i="1"/>
  <c r="J9" i="6" s="1"/>
  <c r="AA6" i="1"/>
  <c r="C6" i="6" s="1"/>
  <c r="AN6" i="1"/>
  <c r="D6" i="6" s="1"/>
  <c r="N39" i="1"/>
  <c r="H11" i="6" s="1"/>
  <c r="AA39" i="1"/>
  <c r="I11" i="6" s="1"/>
  <c r="D45" i="2"/>
  <c r="E44" i="2"/>
  <c r="B129" i="3"/>
  <c r="B139" i="3" s="1"/>
  <c r="N22" i="3"/>
  <c r="B23" i="3"/>
  <c r="D129" i="3"/>
  <c r="D139" i="3" s="1"/>
  <c r="D141" i="3" s="1"/>
  <c r="D142" i="3" s="1"/>
  <c r="D23" i="3"/>
  <c r="F129" i="3"/>
  <c r="F139" i="3" s="1"/>
  <c r="F141" i="3" s="1"/>
  <c r="F142" i="3" s="1"/>
  <c r="F23" i="3"/>
  <c r="H129" i="3"/>
  <c r="H23" i="3"/>
  <c r="J23" i="3"/>
  <c r="L129" i="3"/>
  <c r="L23" i="3"/>
  <c r="C129" i="3"/>
  <c r="C139" i="3" s="1"/>
  <c r="C23" i="3"/>
  <c r="E129" i="3"/>
  <c r="E139" i="3" s="1"/>
  <c r="E141" i="3" s="1"/>
  <c r="E142" i="3" s="1"/>
  <c r="E23" i="3"/>
  <c r="G129" i="3"/>
  <c r="G139" i="3" s="1"/>
  <c r="G141" i="3" s="1"/>
  <c r="G142" i="3" s="1"/>
  <c r="G23" i="3"/>
  <c r="I129" i="3"/>
  <c r="I23" i="3"/>
  <c r="K129" i="3"/>
  <c r="K133" i="3" s="1"/>
  <c r="K23" i="3"/>
  <c r="M129" i="3"/>
  <c r="M23" i="3"/>
  <c r="M41" i="3"/>
  <c r="N41" i="3" s="1"/>
  <c r="B42" i="3"/>
  <c r="B6" i="1" s="1"/>
  <c r="D42" i="3"/>
  <c r="D6" i="1" s="1"/>
  <c r="F42" i="3"/>
  <c r="F6" i="1" s="1"/>
  <c r="H42" i="3"/>
  <c r="H6" i="1" s="1"/>
  <c r="J42" i="3"/>
  <c r="J6" i="1" s="1"/>
  <c r="L42" i="3"/>
  <c r="L6" i="1" s="1"/>
  <c r="N9" i="5"/>
  <c r="B50" i="3"/>
  <c r="D50" i="3"/>
  <c r="D7" i="1" s="1"/>
  <c r="F50" i="3"/>
  <c r="F7" i="1" s="1"/>
  <c r="H50" i="3"/>
  <c r="H7" i="1" s="1"/>
  <c r="J50" i="3"/>
  <c r="J7" i="1" s="1"/>
  <c r="L50" i="3"/>
  <c r="L7" i="1" s="1"/>
  <c r="B132" i="3"/>
  <c r="D132" i="3"/>
  <c r="F132" i="3"/>
  <c r="H132" i="3"/>
  <c r="L132" i="3"/>
  <c r="C5" i="5"/>
  <c r="E5" i="5"/>
  <c r="G5" i="5"/>
  <c r="I5" i="5"/>
  <c r="K5" i="5"/>
  <c r="M5" i="5"/>
  <c r="N12" i="5"/>
  <c r="N13" i="5" s="1"/>
  <c r="N16" i="5"/>
  <c r="N17" i="5" s="1"/>
  <c r="D63" i="3"/>
  <c r="D13" i="1" s="1"/>
  <c r="H63" i="3"/>
  <c r="H13" i="1" s="1"/>
  <c r="J63" i="3"/>
  <c r="J13" i="1" s="1"/>
  <c r="L63" i="3"/>
  <c r="L13" i="1" s="1"/>
  <c r="N49" i="3"/>
  <c r="C50" i="3"/>
  <c r="C7" i="1" s="1"/>
  <c r="E50" i="3"/>
  <c r="E7" i="1" s="1"/>
  <c r="G50" i="3"/>
  <c r="G7" i="1" s="1"/>
  <c r="I50" i="3"/>
  <c r="I7" i="1" s="1"/>
  <c r="K50" i="3"/>
  <c r="K7" i="1" s="1"/>
  <c r="M50" i="3"/>
  <c r="M7" i="1" s="1"/>
  <c r="N14" i="4"/>
  <c r="N4" i="5"/>
  <c r="N27" i="5"/>
  <c r="K35" i="1" l="1"/>
  <c r="K134" i="3"/>
  <c r="AK29" i="5"/>
  <c r="AK36" i="1"/>
  <c r="AD29" i="5"/>
  <c r="AD36" i="1"/>
  <c r="AM29" i="5"/>
  <c r="AM36" i="1"/>
  <c r="AE29" i="5"/>
  <c r="AE36" i="1"/>
  <c r="O13" i="1"/>
  <c r="O14" i="1" s="1"/>
  <c r="AA63" i="3"/>
  <c r="J133" i="3"/>
  <c r="J35" i="1" s="1"/>
  <c r="R29" i="5"/>
  <c r="R36" i="1"/>
  <c r="K139" i="3"/>
  <c r="K141" i="3" s="1"/>
  <c r="K142" i="3" s="1"/>
  <c r="AN28" i="5"/>
  <c r="V29" i="5"/>
  <c r="V36" i="1"/>
  <c r="X29" i="5"/>
  <c r="X36" i="1"/>
  <c r="Z29" i="5"/>
  <c r="Z36" i="1"/>
  <c r="AH29" i="5"/>
  <c r="AH36" i="1"/>
  <c r="P29" i="5"/>
  <c r="P36" i="1"/>
  <c r="Y29" i="5"/>
  <c r="Y36" i="1"/>
  <c r="AN61" i="3"/>
  <c r="AI29" i="5"/>
  <c r="AI36" i="1"/>
  <c r="T29" i="5"/>
  <c r="T36" i="1"/>
  <c r="G133" i="3"/>
  <c r="L134" i="3"/>
  <c r="F29" i="5"/>
  <c r="D36" i="1"/>
  <c r="AC29" i="5"/>
  <c r="AN29" i="5" s="1"/>
  <c r="AC36" i="1"/>
  <c r="AB13" i="1"/>
  <c r="AB14" i="1" s="1"/>
  <c r="AN63" i="3"/>
  <c r="AG29" i="5"/>
  <c r="AG36" i="1"/>
  <c r="AF7" i="4"/>
  <c r="AF121" i="3" s="1"/>
  <c r="AN121" i="3" s="1"/>
  <c r="AA6" i="4"/>
  <c r="S124" i="3"/>
  <c r="S125" i="3" s="1"/>
  <c r="W2" i="1"/>
  <c r="W124" i="3"/>
  <c r="W125" i="3" s="1"/>
  <c r="W17" i="1"/>
  <c r="W21" i="1" s="1"/>
  <c r="W22" i="1" s="1"/>
  <c r="W23" i="1" s="1"/>
  <c r="W25" i="1" s="1"/>
  <c r="AK149" i="3"/>
  <c r="AK150" i="3" s="1"/>
  <c r="AK151" i="3" s="1"/>
  <c r="AK16" i="1" s="1"/>
  <c r="AK2" i="1"/>
  <c r="AK124" i="3"/>
  <c r="AK125" i="3" s="1"/>
  <c r="AG149" i="3"/>
  <c r="AG150" i="3" s="1"/>
  <c r="AG151" i="3" s="1"/>
  <c r="AG16" i="1" s="1"/>
  <c r="AG2" i="1"/>
  <c r="AG124" i="3"/>
  <c r="AG125" i="3" s="1"/>
  <c r="AC149" i="3"/>
  <c r="AC150" i="3" s="1"/>
  <c r="AC151" i="3" s="1"/>
  <c r="AC16" i="1" s="1"/>
  <c r="AC2" i="1"/>
  <c r="AC124" i="3"/>
  <c r="AC125" i="3" s="1"/>
  <c r="AH149" i="3"/>
  <c r="AH150" i="3" s="1"/>
  <c r="AH151" i="3" s="1"/>
  <c r="AH16" i="1" s="1"/>
  <c r="AH2" i="1"/>
  <c r="AH124" i="3"/>
  <c r="AH125" i="3" s="1"/>
  <c r="AB125" i="3"/>
  <c r="AM149" i="3"/>
  <c r="AM150" i="3" s="1"/>
  <c r="AM151" i="3" s="1"/>
  <c r="AM16" i="1" s="1"/>
  <c r="AM2" i="1"/>
  <c r="AM124" i="3"/>
  <c r="AM125" i="3" s="1"/>
  <c r="AI149" i="3"/>
  <c r="AI150" i="3" s="1"/>
  <c r="AI151" i="3" s="1"/>
  <c r="AI16" i="1" s="1"/>
  <c r="AI124" i="3"/>
  <c r="AI125" i="3" s="1"/>
  <c r="AI2" i="1"/>
  <c r="AE149" i="3"/>
  <c r="AE150" i="3" s="1"/>
  <c r="AE151" i="3" s="1"/>
  <c r="AE16" i="1" s="1"/>
  <c r="AE2" i="1"/>
  <c r="AE124" i="3"/>
  <c r="AE125" i="3" s="1"/>
  <c r="AL149" i="3"/>
  <c r="AL150" i="3" s="1"/>
  <c r="AL151" i="3" s="1"/>
  <c r="AL16" i="1" s="1"/>
  <c r="AL2" i="1"/>
  <c r="AL124" i="3"/>
  <c r="AL125" i="3" s="1"/>
  <c r="AD149" i="3"/>
  <c r="AD150" i="3" s="1"/>
  <c r="AD151" i="3" s="1"/>
  <c r="AD16" i="1" s="1"/>
  <c r="AD2" i="1"/>
  <c r="AD124" i="3"/>
  <c r="AD125" i="3" s="1"/>
  <c r="AB150" i="3"/>
  <c r="X149" i="3"/>
  <c r="X150" i="3" s="1"/>
  <c r="X151" i="3" s="1"/>
  <c r="X16" i="1" s="1"/>
  <c r="X124" i="3"/>
  <c r="X125" i="3" s="1"/>
  <c r="X2" i="1"/>
  <c r="X17" i="1" s="1"/>
  <c r="X21" i="1" s="1"/>
  <c r="X22" i="1" s="1"/>
  <c r="X23" i="1" s="1"/>
  <c r="X25" i="1" s="1"/>
  <c r="T149" i="3"/>
  <c r="T150" i="3" s="1"/>
  <c r="T151" i="3" s="1"/>
  <c r="T16" i="1" s="1"/>
  <c r="T2" i="1"/>
  <c r="T124" i="3"/>
  <c r="T125" i="3" s="1"/>
  <c r="AA7" i="4"/>
  <c r="P121" i="3"/>
  <c r="U149" i="3"/>
  <c r="U150" i="3" s="1"/>
  <c r="U151" i="3" s="1"/>
  <c r="U16" i="1" s="1"/>
  <c r="U124" i="3"/>
  <c r="U125" i="3" s="1"/>
  <c r="U2" i="1"/>
  <c r="U17" i="1" s="1"/>
  <c r="U21" i="1" s="1"/>
  <c r="U22" i="1" s="1"/>
  <c r="U23" i="1" s="1"/>
  <c r="U25" i="1" s="1"/>
  <c r="Q149" i="3"/>
  <c r="Q150" i="3" s="1"/>
  <c r="Q151" i="3" s="1"/>
  <c r="Q16" i="1" s="1"/>
  <c r="Q124" i="3"/>
  <c r="Q125" i="3" s="1"/>
  <c r="Q2" i="1"/>
  <c r="Q17" i="1" s="1"/>
  <c r="Q21" i="1" s="1"/>
  <c r="Q22" i="1" s="1"/>
  <c r="Q23" i="1" s="1"/>
  <c r="Q25" i="1" s="1"/>
  <c r="S17" i="1"/>
  <c r="S21" i="1" s="1"/>
  <c r="S22" i="1" s="1"/>
  <c r="S23" i="1" s="1"/>
  <c r="S25" i="1" s="1"/>
  <c r="Z149" i="3"/>
  <c r="Z150" i="3" s="1"/>
  <c r="Z151" i="3" s="1"/>
  <c r="Z16" i="1" s="1"/>
  <c r="Z2" i="1"/>
  <c r="Z123" i="3"/>
  <c r="Z124" i="3" s="1"/>
  <c r="Z125" i="3" s="1"/>
  <c r="V149" i="3"/>
  <c r="V150" i="3" s="1"/>
  <c r="V151" i="3" s="1"/>
  <c r="V16" i="1" s="1"/>
  <c r="V2" i="1"/>
  <c r="V124" i="3"/>
  <c r="V125" i="3" s="1"/>
  <c r="R149" i="3"/>
  <c r="R150" i="3" s="1"/>
  <c r="R151" i="3" s="1"/>
  <c r="R16" i="1" s="1"/>
  <c r="R2" i="1"/>
  <c r="R124" i="3"/>
  <c r="R125" i="3" s="1"/>
  <c r="Y149" i="3"/>
  <c r="Y150" i="3" s="1"/>
  <c r="Y151" i="3" s="1"/>
  <c r="Y16" i="1" s="1"/>
  <c r="Y2" i="1"/>
  <c r="Y124" i="3"/>
  <c r="Y125" i="3" s="1"/>
  <c r="O149" i="3"/>
  <c r="AA121" i="3"/>
  <c r="O2" i="1"/>
  <c r="O124" i="3"/>
  <c r="B149" i="3"/>
  <c r="C133" i="3"/>
  <c r="B133" i="3"/>
  <c r="B35" i="1" s="1"/>
  <c r="D133" i="3"/>
  <c r="D35" i="1" s="1"/>
  <c r="F133" i="3"/>
  <c r="F35" i="1" s="1"/>
  <c r="F134" i="3"/>
  <c r="E133" i="3"/>
  <c r="C37" i="2"/>
  <c r="C38" i="2" s="1"/>
  <c r="J116" i="3"/>
  <c r="J117" i="3" s="1"/>
  <c r="J15" i="1" s="1"/>
  <c r="J43" i="2"/>
  <c r="D14" i="1"/>
  <c r="F14" i="1"/>
  <c r="I131" i="3"/>
  <c r="AA29" i="5"/>
  <c r="N11" i="1"/>
  <c r="B11" i="6" s="1"/>
  <c r="F36" i="1"/>
  <c r="N60" i="3"/>
  <c r="N62" i="3"/>
  <c r="D29" i="5"/>
  <c r="H131" i="3"/>
  <c r="N3" i="4"/>
  <c r="K116" i="3"/>
  <c r="K117" i="3" s="1"/>
  <c r="K43" i="2"/>
  <c r="M14" i="1"/>
  <c r="I14" i="1"/>
  <c r="E14" i="1"/>
  <c r="M5" i="1"/>
  <c r="K5" i="1"/>
  <c r="K10" i="1" s="1"/>
  <c r="J14" i="1"/>
  <c r="K14" i="1"/>
  <c r="G14" i="1"/>
  <c r="L5" i="1"/>
  <c r="L10" i="1" s="1"/>
  <c r="J5" i="1"/>
  <c r="J10" i="1" s="1"/>
  <c r="H5" i="1"/>
  <c r="H10" i="1" s="1"/>
  <c r="F5" i="1"/>
  <c r="F10" i="1" s="1"/>
  <c r="I5" i="1"/>
  <c r="I10" i="1" s="1"/>
  <c r="G5" i="1"/>
  <c r="G10" i="1" s="1"/>
  <c r="E5" i="1"/>
  <c r="E10" i="1" s="1"/>
  <c r="H14" i="1"/>
  <c r="L14" i="1"/>
  <c r="AA11" i="1"/>
  <c r="C11" i="6" s="1"/>
  <c r="AN7" i="1"/>
  <c r="D7" i="6" s="1"/>
  <c r="AA7" i="1"/>
  <c r="C7" i="6" s="1"/>
  <c r="G29" i="5"/>
  <c r="G36" i="1"/>
  <c r="N26" i="5"/>
  <c r="M29" i="5"/>
  <c r="M36" i="1"/>
  <c r="I29" i="5"/>
  <c r="I36" i="1"/>
  <c r="E29" i="5"/>
  <c r="E36" i="1"/>
  <c r="L29" i="5"/>
  <c r="L36" i="1"/>
  <c r="H29" i="5"/>
  <c r="H36" i="1"/>
  <c r="C141" i="3"/>
  <c r="B5" i="1"/>
  <c r="N23" i="3"/>
  <c r="N129" i="3"/>
  <c r="N132" i="3"/>
  <c r="N5" i="5"/>
  <c r="K29" i="5"/>
  <c r="K36" i="1"/>
  <c r="C29" i="5"/>
  <c r="C36" i="1"/>
  <c r="N50" i="3"/>
  <c r="B7" i="1"/>
  <c r="N7" i="1" s="1"/>
  <c r="B7" i="6" s="1"/>
  <c r="J29" i="5"/>
  <c r="J36" i="1"/>
  <c r="M130" i="3"/>
  <c r="N130" i="3" s="1"/>
  <c r="M42" i="3"/>
  <c r="B29" i="5"/>
  <c r="N28" i="5"/>
  <c r="B36" i="1"/>
  <c r="D5" i="1"/>
  <c r="D10" i="1" s="1"/>
  <c r="C5" i="1"/>
  <c r="C10" i="1" s="1"/>
  <c r="E45" i="2"/>
  <c r="F44" i="2"/>
  <c r="G35" i="1" l="1"/>
  <c r="G134" i="3"/>
  <c r="AN7" i="4"/>
  <c r="J134" i="3"/>
  <c r="AF2" i="1"/>
  <c r="AF149" i="3"/>
  <c r="AF150" i="3" s="1"/>
  <c r="AF151" i="3" s="1"/>
  <c r="AF16" i="1" s="1"/>
  <c r="AF124" i="3"/>
  <c r="AF125" i="3" s="1"/>
  <c r="AN125" i="3" s="1"/>
  <c r="R17" i="1"/>
  <c r="R21" i="1" s="1"/>
  <c r="R22" i="1" s="1"/>
  <c r="R23" i="1" s="1"/>
  <c r="R25" i="1" s="1"/>
  <c r="T17" i="1"/>
  <c r="T21" i="1" s="1"/>
  <c r="T22" i="1" s="1"/>
  <c r="T23" i="1" s="1"/>
  <c r="T25" i="1" s="1"/>
  <c r="AB151" i="3"/>
  <c r="AN150" i="3"/>
  <c r="O150" i="3"/>
  <c r="Y17" i="1"/>
  <c r="Y21" i="1" s="1"/>
  <c r="Y22" i="1" s="1"/>
  <c r="Y23" i="1" s="1"/>
  <c r="Y25" i="1" s="1"/>
  <c r="V17" i="1"/>
  <c r="V21" i="1" s="1"/>
  <c r="V22" i="1" s="1"/>
  <c r="V23" i="1" s="1"/>
  <c r="V25" i="1" s="1"/>
  <c r="Z17" i="1"/>
  <c r="Z21" i="1" s="1"/>
  <c r="Z22" i="1" s="1"/>
  <c r="Z23" i="1" s="1"/>
  <c r="Z25" i="1" s="1"/>
  <c r="P149" i="3"/>
  <c r="P150" i="3" s="1"/>
  <c r="P151" i="3" s="1"/>
  <c r="P16" i="1" s="1"/>
  <c r="P124" i="3"/>
  <c r="P125" i="3" s="1"/>
  <c r="P2" i="1"/>
  <c r="P17" i="1" s="1"/>
  <c r="P21" i="1" s="1"/>
  <c r="P22" i="1" s="1"/>
  <c r="P23" i="1" s="1"/>
  <c r="P25" i="1" s="1"/>
  <c r="O125" i="3"/>
  <c r="Z138" i="3"/>
  <c r="AA123" i="3"/>
  <c r="C35" i="1"/>
  <c r="C134" i="3"/>
  <c r="E35" i="1"/>
  <c r="E134" i="3"/>
  <c r="D134" i="3"/>
  <c r="H133" i="3"/>
  <c r="H35" i="1" s="1"/>
  <c r="H37" i="1"/>
  <c r="H139" i="3"/>
  <c r="H141" i="3" s="1"/>
  <c r="H142" i="3" s="1"/>
  <c r="I133" i="3"/>
  <c r="I35" i="1" s="1"/>
  <c r="I37" i="1"/>
  <c r="I139" i="3"/>
  <c r="I141" i="3" s="1"/>
  <c r="I142" i="3" s="1"/>
  <c r="D37" i="2"/>
  <c r="D38" i="2" s="1"/>
  <c r="N42" i="3"/>
  <c r="M6" i="1"/>
  <c r="N6" i="1" s="1"/>
  <c r="B6" i="6" s="1"/>
  <c r="M131" i="3"/>
  <c r="AN11" i="1"/>
  <c r="D11" i="6" s="1"/>
  <c r="N114" i="3"/>
  <c r="L116" i="3"/>
  <c r="L117" i="3" s="1"/>
  <c r="L15" i="1" s="1"/>
  <c r="L43" i="2"/>
  <c r="K15" i="1"/>
  <c r="AB44" i="1"/>
  <c r="AC44" i="1"/>
  <c r="AF44" i="1"/>
  <c r="AJ44" i="1"/>
  <c r="AL44" i="1"/>
  <c r="AH44" i="1"/>
  <c r="AN36" i="1"/>
  <c r="J8" i="6" s="1"/>
  <c r="AA36" i="1"/>
  <c r="I8" i="6" s="1"/>
  <c r="AM31" i="1"/>
  <c r="AM34" i="1" s="1"/>
  <c r="AN5" i="1"/>
  <c r="D5" i="6" s="1"/>
  <c r="AM44" i="1"/>
  <c r="AA5" i="1"/>
  <c r="C5" i="6" s="1"/>
  <c r="F45" i="2"/>
  <c r="G44" i="2"/>
  <c r="B63" i="3"/>
  <c r="N61" i="3"/>
  <c r="N36" i="1"/>
  <c r="H8" i="6" s="1"/>
  <c r="N29" i="5"/>
  <c r="B141" i="3"/>
  <c r="N5" i="1"/>
  <c r="B5" i="6" s="1"/>
  <c r="B10" i="1"/>
  <c r="AN149" i="3" l="1"/>
  <c r="AN124" i="3"/>
  <c r="AA125" i="3"/>
  <c r="AA149" i="3"/>
  <c r="AN151" i="3"/>
  <c r="AB16" i="1"/>
  <c r="AA138" i="3"/>
  <c r="Z140" i="3"/>
  <c r="AA124" i="3"/>
  <c r="O151" i="3"/>
  <c r="AA150" i="3"/>
  <c r="I134" i="3"/>
  <c r="H134" i="3"/>
  <c r="E37" i="2"/>
  <c r="E38" i="2" s="1"/>
  <c r="M133" i="3"/>
  <c r="M35" i="1" s="1"/>
  <c r="M37" i="1"/>
  <c r="N37" i="1" s="1"/>
  <c r="H9" i="6" s="1"/>
  <c r="M139" i="3"/>
  <c r="N131" i="3"/>
  <c r="M10" i="1"/>
  <c r="N10" i="1" s="1"/>
  <c r="B10" i="6" s="1"/>
  <c r="M116" i="3"/>
  <c r="M117" i="3" s="1"/>
  <c r="Q44" i="1"/>
  <c r="S44" i="1"/>
  <c r="U44" i="1"/>
  <c r="W44" i="1"/>
  <c r="Y44" i="1"/>
  <c r="AB31" i="1"/>
  <c r="AB34" i="1" s="1"/>
  <c r="Q31" i="1"/>
  <c r="Q34" i="1" s="1"/>
  <c r="S31" i="1"/>
  <c r="S34" i="1" s="1"/>
  <c r="U31" i="1"/>
  <c r="U34" i="1" s="1"/>
  <c r="W31" i="1"/>
  <c r="W34" i="1" s="1"/>
  <c r="Y31" i="1"/>
  <c r="Y34" i="1" s="1"/>
  <c r="AD31" i="1"/>
  <c r="AD34" i="1" s="1"/>
  <c r="AF31" i="1"/>
  <c r="AF34" i="1" s="1"/>
  <c r="AN2" i="1"/>
  <c r="AH31" i="1"/>
  <c r="AH34" i="1" s="1"/>
  <c r="AL31" i="1"/>
  <c r="AL34" i="1" s="1"/>
  <c r="AA2" i="1"/>
  <c r="AN10" i="1"/>
  <c r="D10" i="6" s="1"/>
  <c r="AA10" i="1"/>
  <c r="C10" i="6" s="1"/>
  <c r="N63" i="3"/>
  <c r="B13" i="1"/>
  <c r="C14" i="1"/>
  <c r="B134" i="3"/>
  <c r="G45" i="2"/>
  <c r="H44" i="2"/>
  <c r="N133" i="3" l="1"/>
  <c r="M134" i="3"/>
  <c r="D2" i="6"/>
  <c r="J17" i="6" s="1"/>
  <c r="C2" i="6"/>
  <c r="I17" i="6" s="1"/>
  <c r="AA151" i="3"/>
  <c r="O16" i="1"/>
  <c r="O17" i="1" s="1"/>
  <c r="O21" i="1" s="1"/>
  <c r="O22" i="1" s="1"/>
  <c r="O23" i="1" s="1"/>
  <c r="O25" i="1" s="1"/>
  <c r="AA140" i="3"/>
  <c r="Z142" i="3"/>
  <c r="AA142" i="3" s="1"/>
  <c r="F37" i="2"/>
  <c r="M141" i="3"/>
  <c r="M142" i="3" s="1"/>
  <c r="N139" i="3"/>
  <c r="N116" i="3"/>
  <c r="M15" i="1"/>
  <c r="N15" i="1" s="1"/>
  <c r="B15" i="6" s="1"/>
  <c r="N117" i="3"/>
  <c r="V44" i="1"/>
  <c r="X44" i="1"/>
  <c r="P44" i="1"/>
  <c r="Z44" i="1"/>
  <c r="R44" i="1"/>
  <c r="T44" i="1"/>
  <c r="O31" i="1"/>
  <c r="O34" i="1" s="1"/>
  <c r="V31" i="1"/>
  <c r="V34" i="1" s="1"/>
  <c r="X31" i="1"/>
  <c r="X34" i="1" s="1"/>
  <c r="P31" i="1"/>
  <c r="P34" i="1" s="1"/>
  <c r="Z31" i="1"/>
  <c r="Z34" i="1" s="1"/>
  <c r="R31" i="1"/>
  <c r="R34" i="1" s="1"/>
  <c r="T31" i="1"/>
  <c r="T34" i="1" s="1"/>
  <c r="AE31" i="1"/>
  <c r="AE34" i="1" s="1"/>
  <c r="AG44" i="1"/>
  <c r="AE44" i="1"/>
  <c r="AG31" i="1"/>
  <c r="AG34" i="1" s="1"/>
  <c r="AC31" i="1"/>
  <c r="AC34" i="1" s="1"/>
  <c r="AK44" i="1"/>
  <c r="AK31" i="1"/>
  <c r="AK34" i="1" s="1"/>
  <c r="AI31" i="1"/>
  <c r="AI34" i="1" s="1"/>
  <c r="AI44" i="1"/>
  <c r="AD44" i="1"/>
  <c r="AJ31" i="1"/>
  <c r="AN16" i="1"/>
  <c r="D16" i="6" s="1"/>
  <c r="N141" i="3"/>
  <c r="AN13" i="1"/>
  <c r="D13" i="6" s="1"/>
  <c r="AA13" i="1"/>
  <c r="C13" i="6" s="1"/>
  <c r="AN35" i="1"/>
  <c r="J7" i="6" s="1"/>
  <c r="AA35" i="1"/>
  <c r="I7" i="6" s="1"/>
  <c r="N134" i="3"/>
  <c r="H45" i="2"/>
  <c r="I44" i="2"/>
  <c r="F38" i="2"/>
  <c r="G37" i="2"/>
  <c r="N35" i="1"/>
  <c r="H7" i="6" s="1"/>
  <c r="N13" i="1"/>
  <c r="B13" i="6" s="1"/>
  <c r="B14" i="1"/>
  <c r="O44" i="1" l="1"/>
  <c r="AJ34" i="1"/>
  <c r="AN34" i="1" s="1"/>
  <c r="J6" i="6" s="1"/>
  <c r="AN31" i="1"/>
  <c r="J3" i="6" s="1"/>
  <c r="AA34" i="1"/>
  <c r="I6" i="6" s="1"/>
  <c r="AA31" i="1"/>
  <c r="I3" i="6" s="1"/>
  <c r="AN14" i="1"/>
  <c r="D14" i="6" s="1"/>
  <c r="AA14" i="1"/>
  <c r="C14" i="6" s="1"/>
  <c r="I45" i="2"/>
  <c r="J44" i="2"/>
  <c r="N14" i="1"/>
  <c r="B14" i="6" s="1"/>
  <c r="G38" i="2"/>
  <c r="H37" i="2"/>
  <c r="H38" i="2" l="1"/>
  <c r="I37" i="2"/>
  <c r="J45" i="2"/>
  <c r="K44" i="2"/>
  <c r="Q152" i="3" l="1"/>
  <c r="Q153" i="3" s="1"/>
  <c r="P152" i="3"/>
  <c r="P153" i="3" s="1"/>
  <c r="P38" i="1" s="1"/>
  <c r="AA16" i="1"/>
  <c r="C16" i="6" s="1"/>
  <c r="K45" i="2"/>
  <c r="L44" i="2"/>
  <c r="L45" i="2" s="1"/>
  <c r="I38" i="2"/>
  <c r="J37" i="2"/>
  <c r="Q38" i="1" l="1"/>
  <c r="Q41" i="1" s="1"/>
  <c r="O152" i="3"/>
  <c r="J38" i="2"/>
  <c r="K37" i="2"/>
  <c r="O153" i="3" l="1"/>
  <c r="O38" i="1" s="1"/>
  <c r="S152" i="3"/>
  <c r="S153" i="3" s="1"/>
  <c r="P41" i="1"/>
  <c r="K38" i="2"/>
  <c r="L37" i="2"/>
  <c r="L38" i="2" s="1"/>
  <c r="S38" i="1" l="1"/>
  <c r="S41" i="1" s="1"/>
  <c r="R152" i="3"/>
  <c r="O41" i="1"/>
  <c r="R153" i="3" l="1"/>
  <c r="R38" i="1" s="1"/>
  <c r="U152" i="3"/>
  <c r="U153" i="3" s="1"/>
  <c r="U38" i="1" l="1"/>
  <c r="U41" i="1" s="1"/>
  <c r="R41" i="1"/>
  <c r="W152" i="3" l="1"/>
  <c r="W153" i="3" s="1"/>
  <c r="T152" i="3"/>
  <c r="F11" i="4"/>
  <c r="J11" i="4"/>
  <c r="G11" i="4"/>
  <c r="H2" i="1"/>
  <c r="H11" i="4"/>
  <c r="K11" i="4"/>
  <c r="L11" i="4"/>
  <c r="E2" i="1"/>
  <c r="W38" i="1" l="1"/>
  <c r="W41" i="1" s="1"/>
  <c r="T153" i="3"/>
  <c r="T38" i="1" s="1"/>
  <c r="H150" i="3"/>
  <c r="H151" i="3" s="1"/>
  <c r="H16" i="1" s="1"/>
  <c r="I11" i="4"/>
  <c r="G44" i="1"/>
  <c r="C150" i="3"/>
  <c r="C151" i="3" s="1"/>
  <c r="C16" i="1" s="1"/>
  <c r="D2" i="1"/>
  <c r="J150" i="3"/>
  <c r="J151" i="3" s="1"/>
  <c r="J16" i="1" s="1"/>
  <c r="I150" i="3"/>
  <c r="I151" i="3" s="1"/>
  <c r="I16" i="1" s="1"/>
  <c r="I2" i="1"/>
  <c r="E11" i="4"/>
  <c r="D11" i="4"/>
  <c r="D150" i="3"/>
  <c r="D151" i="3" s="1"/>
  <c r="D16" i="1" s="1"/>
  <c r="G2" i="1"/>
  <c r="J2" i="1"/>
  <c r="M150" i="3"/>
  <c r="M151" i="3" s="1"/>
  <c r="M16" i="1" s="1"/>
  <c r="F2" i="1"/>
  <c r="G150" i="3"/>
  <c r="G151" i="3" s="1"/>
  <c r="G16" i="1" s="1"/>
  <c r="K2" i="1"/>
  <c r="L150" i="3"/>
  <c r="L151" i="3" s="1"/>
  <c r="L16" i="1" s="1"/>
  <c r="F150" i="3"/>
  <c r="F151" i="3" s="1"/>
  <c r="F16" i="1" s="1"/>
  <c r="E150" i="3"/>
  <c r="E151" i="3" s="1"/>
  <c r="E16" i="1" s="1"/>
  <c r="K150" i="3"/>
  <c r="K151" i="3" s="1"/>
  <c r="K16" i="1" s="1"/>
  <c r="M2" i="1"/>
  <c r="C138" i="3"/>
  <c r="L2" i="1"/>
  <c r="C2" i="1"/>
  <c r="V152" i="3" l="1"/>
  <c r="Y152" i="3"/>
  <c r="Y153" i="3" s="1"/>
  <c r="G124" i="3"/>
  <c r="G31" i="1" s="1"/>
  <c r="G34" i="1" s="1"/>
  <c r="H44" i="1"/>
  <c r="J17" i="1"/>
  <c r="J21" i="1" s="1"/>
  <c r="J22" i="1" s="1"/>
  <c r="K17" i="1"/>
  <c r="K21" i="1" s="1"/>
  <c r="K22" i="1" s="1"/>
  <c r="D17" i="1"/>
  <c r="D21" i="1" s="1"/>
  <c r="D22" i="1" s="1"/>
  <c r="I17" i="1"/>
  <c r="I21" i="1" s="1"/>
  <c r="I22" i="1" s="1"/>
  <c r="AA15" i="1"/>
  <c r="F124" i="3"/>
  <c r="F31" i="1" s="1"/>
  <c r="F34" i="1" s="1"/>
  <c r="H124" i="3"/>
  <c r="C124" i="3"/>
  <c r="C31" i="1" s="1"/>
  <c r="C34" i="1" s="1"/>
  <c r="I124" i="3"/>
  <c r="I125" i="3" s="1"/>
  <c r="K44" i="1"/>
  <c r="J44" i="1"/>
  <c r="D44" i="1"/>
  <c r="G17" i="1"/>
  <c r="G21" i="1" s="1"/>
  <c r="E17" i="1"/>
  <c r="E21" i="1" s="1"/>
  <c r="I44" i="1"/>
  <c r="F44" i="1"/>
  <c r="E44" i="1"/>
  <c r="L44" i="1"/>
  <c r="C140" i="3"/>
  <c r="C142" i="3" s="1"/>
  <c r="C44" i="1"/>
  <c r="L17" i="1"/>
  <c r="L21" i="1" s="1"/>
  <c r="F17" i="1"/>
  <c r="F21" i="1" s="1"/>
  <c r="M17" i="1"/>
  <c r="M21" i="1" s="1"/>
  <c r="H17" i="1"/>
  <c r="H21" i="1" s="1"/>
  <c r="K124" i="3"/>
  <c r="J124" i="3"/>
  <c r="E124" i="3"/>
  <c r="L124" i="3"/>
  <c r="M124" i="3"/>
  <c r="D124" i="3"/>
  <c r="M44" i="1"/>
  <c r="Y38" i="1" l="1"/>
  <c r="Y41" i="1" s="1"/>
  <c r="G125" i="3"/>
  <c r="V153" i="3"/>
  <c r="V38" i="1" s="1"/>
  <c r="Z152" i="3"/>
  <c r="Z153" i="3" s="1"/>
  <c r="Z38" i="1" s="1"/>
  <c r="C125" i="3"/>
  <c r="F125" i="3"/>
  <c r="I31" i="1"/>
  <c r="I34" i="1" s="1"/>
  <c r="C15" i="6"/>
  <c r="AA17" i="1"/>
  <c r="T41" i="1"/>
  <c r="X152" i="3"/>
  <c r="X153" i="3" s="1"/>
  <c r="X38" i="1" s="1"/>
  <c r="J152" i="3"/>
  <c r="J153" i="3" s="1"/>
  <c r="I152" i="3"/>
  <c r="I153" i="3" s="1"/>
  <c r="K152" i="3"/>
  <c r="K153" i="3" s="1"/>
  <c r="D152" i="3"/>
  <c r="D153" i="3" s="1"/>
  <c r="H125" i="3"/>
  <c r="H31" i="1"/>
  <c r="H34" i="1" s="1"/>
  <c r="K23" i="1"/>
  <c r="K25" i="1" s="1"/>
  <c r="I23" i="1"/>
  <c r="I25" i="1" s="1"/>
  <c r="L22" i="1"/>
  <c r="M125" i="3"/>
  <c r="M31" i="1"/>
  <c r="M34" i="1" s="1"/>
  <c r="E125" i="3"/>
  <c r="E31" i="1"/>
  <c r="E34" i="1" s="1"/>
  <c r="J125" i="3"/>
  <c r="J31" i="1"/>
  <c r="J34" i="1" s="1"/>
  <c r="H22" i="1"/>
  <c r="D31" i="1"/>
  <c r="D34" i="1" s="1"/>
  <c r="D125" i="3"/>
  <c r="L125" i="3"/>
  <c r="L31" i="1"/>
  <c r="L34" i="1" s="1"/>
  <c r="G22" i="1"/>
  <c r="K125" i="3"/>
  <c r="K31" i="1"/>
  <c r="K34" i="1" s="1"/>
  <c r="E22" i="1"/>
  <c r="J23" i="1"/>
  <c r="J25" i="1" s="1"/>
  <c r="D23" i="1"/>
  <c r="D25" i="1" s="1"/>
  <c r="M22" i="1"/>
  <c r="F22" i="1"/>
  <c r="Z41" i="1" l="1"/>
  <c r="AA153" i="3"/>
  <c r="AA22" i="1"/>
  <c r="C22" i="6" s="1"/>
  <c r="AB15" i="1"/>
  <c r="AB17" i="1" s="1"/>
  <c r="AB21" i="1" s="1"/>
  <c r="AA21" i="1"/>
  <c r="AA152" i="3" s="1"/>
  <c r="C17" i="6"/>
  <c r="AC15" i="1"/>
  <c r="AC17" i="1" s="1"/>
  <c r="AC21" i="1" s="1"/>
  <c r="G152" i="3"/>
  <c r="G153" i="3" s="1"/>
  <c r="L152" i="3"/>
  <c r="L153" i="3" s="1"/>
  <c r="D38" i="1"/>
  <c r="D41" i="1" s="1"/>
  <c r="K38" i="1"/>
  <c r="K41" i="1" s="1"/>
  <c r="I38" i="1"/>
  <c r="I41" i="1" s="1"/>
  <c r="J38" i="1"/>
  <c r="J41" i="1" s="1"/>
  <c r="M152" i="3"/>
  <c r="M153" i="3" s="1"/>
  <c r="F152" i="3"/>
  <c r="F153" i="3" s="1"/>
  <c r="E152" i="3"/>
  <c r="E153" i="3" s="1"/>
  <c r="H152" i="3"/>
  <c r="H153" i="3" s="1"/>
  <c r="F23" i="1"/>
  <c r="F25" i="1" s="1"/>
  <c r="M23" i="1"/>
  <c r="M25" i="1" s="1"/>
  <c r="L23" i="1"/>
  <c r="L25" i="1" s="1"/>
  <c r="E23" i="1"/>
  <c r="E25" i="1" s="1"/>
  <c r="G23" i="1"/>
  <c r="G25" i="1" s="1"/>
  <c r="H23" i="1"/>
  <c r="H25" i="1" s="1"/>
  <c r="N7" i="4"/>
  <c r="C11" i="4"/>
  <c r="AC22" i="1" l="1"/>
  <c r="AC23" i="1" s="1"/>
  <c r="AC25" i="1" s="1"/>
  <c r="AB22" i="1"/>
  <c r="AB23" i="1" s="1"/>
  <c r="AB25" i="1" s="1"/>
  <c r="AD15" i="1"/>
  <c r="AD17" i="1" s="1"/>
  <c r="AD21" i="1" s="1"/>
  <c r="C21" i="6"/>
  <c r="I18" i="6" s="1"/>
  <c r="AA23" i="1"/>
  <c r="V41" i="1"/>
  <c r="N121" i="3"/>
  <c r="H38" i="1"/>
  <c r="H41" i="1" s="1"/>
  <c r="E38" i="1"/>
  <c r="E41" i="1" s="1"/>
  <c r="F38" i="1"/>
  <c r="F41" i="1" s="1"/>
  <c r="M38" i="1"/>
  <c r="M41" i="1" s="1"/>
  <c r="L38" i="1"/>
  <c r="L41" i="1" s="1"/>
  <c r="G38" i="1"/>
  <c r="G41" i="1" s="1"/>
  <c r="N149" i="3"/>
  <c r="B2" i="1"/>
  <c r="N2" i="1" s="1"/>
  <c r="B2" i="6" s="1"/>
  <c r="H17" i="6" s="1"/>
  <c r="AC152" i="3" l="1"/>
  <c r="AC153" i="3" s="1"/>
  <c r="AC38" i="1" s="1"/>
  <c r="AC41" i="1" s="1"/>
  <c r="AD22" i="1"/>
  <c r="AD23" i="1" s="1"/>
  <c r="AD25" i="1" s="1"/>
  <c r="B150" i="3"/>
  <c r="B151" i="3" s="1"/>
  <c r="AA25" i="1"/>
  <c r="C25" i="6" s="1"/>
  <c r="C23" i="6"/>
  <c r="B138" i="3"/>
  <c r="N123" i="3"/>
  <c r="N150" i="3" l="1"/>
  <c r="AB152" i="3"/>
  <c r="AD152" i="3"/>
  <c r="AD153" i="3" s="1"/>
  <c r="AD38" i="1" s="1"/>
  <c r="AE15" i="1"/>
  <c r="AE17" i="1" s="1"/>
  <c r="AE21" i="1" s="1"/>
  <c r="X41" i="1"/>
  <c r="AA41" i="1" s="1"/>
  <c r="I13" i="6" s="1"/>
  <c r="I20" i="6" s="1"/>
  <c r="AA38" i="1"/>
  <c r="I10" i="6" s="1"/>
  <c r="AF15" i="1"/>
  <c r="AF17" i="1" s="1"/>
  <c r="AF21" i="1" s="1"/>
  <c r="N124" i="3"/>
  <c r="B125" i="3"/>
  <c r="N125" i="3" s="1"/>
  <c r="B31" i="1"/>
  <c r="B16" i="1"/>
  <c r="N151" i="3"/>
  <c r="C17" i="1"/>
  <c r="C21" i="1" s="1"/>
  <c r="N138" i="3"/>
  <c r="B44" i="1"/>
  <c r="B140" i="3"/>
  <c r="AF22" i="1" l="1"/>
  <c r="AF23" i="1" s="1"/>
  <c r="AF25" i="1" s="1"/>
  <c r="AE22" i="1"/>
  <c r="AE23" i="1" s="1"/>
  <c r="AE25" i="1" s="1"/>
  <c r="AD41" i="1"/>
  <c r="AB153" i="3"/>
  <c r="AB38" i="1" s="1"/>
  <c r="B142" i="3"/>
  <c r="N142" i="3" s="1"/>
  <c r="N140" i="3"/>
  <c r="N16" i="1"/>
  <c r="B17" i="1"/>
  <c r="B21" i="1" s="1"/>
  <c r="C22" i="1"/>
  <c r="N31" i="1"/>
  <c r="H3" i="6" s="1"/>
  <c r="B34" i="1"/>
  <c r="AF152" i="3" l="1"/>
  <c r="AF153" i="3" s="1"/>
  <c r="AB41" i="1"/>
  <c r="AH15" i="1"/>
  <c r="AH17" i="1" s="1"/>
  <c r="AH21" i="1" s="1"/>
  <c r="AG15" i="1"/>
  <c r="AG17" i="1" s="1"/>
  <c r="AG21" i="1" s="1"/>
  <c r="C152" i="3"/>
  <c r="C153" i="3" s="1"/>
  <c r="C38" i="1" s="1"/>
  <c r="C41" i="1" s="1"/>
  <c r="N17" i="1"/>
  <c r="B16" i="6"/>
  <c r="N34" i="1"/>
  <c r="H6" i="6" s="1"/>
  <c r="B22" i="1"/>
  <c r="C23" i="1"/>
  <c r="C25" i="1" s="1"/>
  <c r="AF38" i="1" l="1"/>
  <c r="AF41" i="1" s="1"/>
  <c r="AG22" i="1"/>
  <c r="AG23" i="1" s="1"/>
  <c r="AG25" i="1" s="1"/>
  <c r="AH22" i="1"/>
  <c r="AH23" i="1" s="1"/>
  <c r="AH25" i="1" s="1"/>
  <c r="AE152" i="3"/>
  <c r="N21" i="1"/>
  <c r="B17" i="6"/>
  <c r="B152" i="3"/>
  <c r="N22" i="1"/>
  <c r="B23" i="1"/>
  <c r="B25" i="1" s="1"/>
  <c r="B21" i="6" l="1"/>
  <c r="H18" i="6" s="1"/>
  <c r="N152" i="3"/>
  <c r="AE153" i="3"/>
  <c r="AE38" i="1" s="1"/>
  <c r="AH152" i="3"/>
  <c r="AH153" i="3" s="1"/>
  <c r="AI15" i="1"/>
  <c r="AI17" i="1" s="1"/>
  <c r="AI21" i="1" s="1"/>
  <c r="AJ15" i="1"/>
  <c r="AJ17" i="1" s="1"/>
  <c r="AJ21" i="1" s="1"/>
  <c r="N23" i="1"/>
  <c r="B22" i="6"/>
  <c r="B153" i="3"/>
  <c r="N153" i="3" s="1"/>
  <c r="AH38" i="1" l="1"/>
  <c r="AH41" i="1" s="1"/>
  <c r="AJ22" i="1"/>
  <c r="AJ23" i="1" s="1"/>
  <c r="AJ25" i="1" s="1"/>
  <c r="AI22" i="1"/>
  <c r="AI23" i="1" s="1"/>
  <c r="AI25" i="1" s="1"/>
  <c r="AG152" i="3"/>
  <c r="AK15" i="1"/>
  <c r="AK17" i="1" s="1"/>
  <c r="AK21" i="1" s="1"/>
  <c r="B38" i="1"/>
  <c r="B41" i="1" s="1"/>
  <c r="N25" i="1"/>
  <c r="B25" i="6" s="1"/>
  <c r="B23" i="6"/>
  <c r="AK22" i="1" l="1"/>
  <c r="AK23" i="1" s="1"/>
  <c r="AK25" i="1" s="1"/>
  <c r="AG153" i="3"/>
  <c r="AG38" i="1" s="1"/>
  <c r="AJ152" i="3"/>
  <c r="AJ153" i="3" s="1"/>
  <c r="N38" i="1"/>
  <c r="N41" i="1" s="1"/>
  <c r="AE41" i="1"/>
  <c r="AL15" i="1"/>
  <c r="AL17" i="1" s="1"/>
  <c r="AL21" i="1" s="1"/>
  <c r="B42" i="1"/>
  <c r="C30" i="1" s="1"/>
  <c r="AJ38" i="1" l="1"/>
  <c r="AJ41" i="1" s="1"/>
  <c r="AL22" i="1"/>
  <c r="AL23" i="1" s="1"/>
  <c r="AL25" i="1" s="1"/>
  <c r="AI152" i="3"/>
  <c r="AK152" i="3"/>
  <c r="AK153" i="3" s="1"/>
  <c r="H10" i="6"/>
  <c r="H13" i="6"/>
  <c r="H20" i="6" s="1"/>
  <c r="N42" i="1"/>
  <c r="H14" i="6" s="1"/>
  <c r="H19" i="6" s="1"/>
  <c r="C42" i="1"/>
  <c r="D30" i="1" s="1"/>
  <c r="D42" i="1" s="1"/>
  <c r="E30" i="1" s="1"/>
  <c r="E42" i="1" s="1"/>
  <c r="F30" i="1" s="1"/>
  <c r="F42" i="1" s="1"/>
  <c r="G30" i="1" s="1"/>
  <c r="G42" i="1" s="1"/>
  <c r="H30" i="1" s="1"/>
  <c r="H42" i="1" s="1"/>
  <c r="I30" i="1" s="1"/>
  <c r="I42" i="1" s="1"/>
  <c r="J30" i="1" s="1"/>
  <c r="J42" i="1" s="1"/>
  <c r="K30" i="1" s="1"/>
  <c r="K42" i="1" s="1"/>
  <c r="L30" i="1" s="1"/>
  <c r="L42" i="1" s="1"/>
  <c r="M30" i="1" s="1"/>
  <c r="M42" i="1" s="1"/>
  <c r="O30" i="1" s="1"/>
  <c r="AK38" i="1" l="1"/>
  <c r="AK41" i="1" s="1"/>
  <c r="AI153" i="3"/>
  <c r="AI38" i="1" s="1"/>
  <c r="AL152" i="3"/>
  <c r="AL153" i="3" s="1"/>
  <c r="AG41" i="1"/>
  <c r="AM15" i="1"/>
  <c r="AM17" i="1" s="1"/>
  <c r="AM21" i="1" s="1"/>
  <c r="O42" i="1"/>
  <c r="P30" i="1" s="1"/>
  <c r="P42" i="1" s="1"/>
  <c r="Q30" i="1" s="1"/>
  <c r="Q42" i="1" s="1"/>
  <c r="R30" i="1" s="1"/>
  <c r="R42" i="1" s="1"/>
  <c r="S30" i="1" s="1"/>
  <c r="S42" i="1" s="1"/>
  <c r="T30" i="1" s="1"/>
  <c r="T42" i="1" s="1"/>
  <c r="U30" i="1" s="1"/>
  <c r="U42" i="1" s="1"/>
  <c r="V30" i="1" s="1"/>
  <c r="V42" i="1" s="1"/>
  <c r="W30" i="1" s="1"/>
  <c r="W42" i="1" s="1"/>
  <c r="X30" i="1" s="1"/>
  <c r="X42" i="1" s="1"/>
  <c r="Y30" i="1" s="1"/>
  <c r="Y42" i="1" s="1"/>
  <c r="Z30" i="1" s="1"/>
  <c r="Z42" i="1" s="1"/>
  <c r="AB30" i="1" s="1"/>
  <c r="AA30" i="1"/>
  <c r="AL38" i="1" l="1"/>
  <c r="AL41" i="1" s="1"/>
  <c r="AM22" i="1"/>
  <c r="AM23" i="1" s="1"/>
  <c r="AM25" i="1" s="1"/>
  <c r="AA42" i="1"/>
  <c r="I14" i="6" s="1"/>
  <c r="I19" i="6" s="1"/>
  <c r="I2" i="6"/>
  <c r="AN30" i="1"/>
  <c r="AB42" i="1"/>
  <c r="AC30" i="1" s="1"/>
  <c r="AC42" i="1" s="1"/>
  <c r="AD30" i="1" s="1"/>
  <c r="AD42" i="1" s="1"/>
  <c r="AE30" i="1" s="1"/>
  <c r="AE42" i="1" s="1"/>
  <c r="AF30" i="1" s="1"/>
  <c r="AF42" i="1" s="1"/>
  <c r="AG30" i="1" s="1"/>
  <c r="AG42" i="1" s="1"/>
  <c r="AH30" i="1" s="1"/>
  <c r="AH42" i="1" s="1"/>
  <c r="AI30" i="1" s="1"/>
  <c r="AN15" i="1" l="1"/>
  <c r="AI41" i="1"/>
  <c r="AI42" i="1" s="1"/>
  <c r="AJ30" i="1" s="1"/>
  <c r="AJ42" i="1" s="1"/>
  <c r="AK30" i="1" s="1"/>
  <c r="AK42" i="1" s="1"/>
  <c r="AL30" i="1" s="1"/>
  <c r="AL42" i="1" s="1"/>
  <c r="AM30" i="1" s="1"/>
  <c r="J2" i="6"/>
  <c r="AN17" i="1" l="1"/>
  <c r="D15" i="6"/>
  <c r="AM152" i="3" l="1"/>
  <c r="D17" i="6"/>
  <c r="AN21" i="1"/>
  <c r="AN152" i="3" s="1"/>
  <c r="AN22" i="1"/>
  <c r="D22" i="6" s="1"/>
  <c r="AM153" i="3" l="1"/>
  <c r="D21" i="6"/>
  <c r="J18" i="6" s="1"/>
  <c r="AN23" i="1"/>
  <c r="AN153" i="3" l="1"/>
  <c r="AM38" i="1"/>
  <c r="AN25" i="1"/>
  <c r="D25" i="6" s="1"/>
  <c r="D23" i="6"/>
  <c r="AM41" i="1" l="1"/>
  <c r="AN38" i="1"/>
  <c r="J10" i="6" s="1"/>
  <c r="AN41" i="1" l="1"/>
  <c r="AM42" i="1"/>
  <c r="J13" i="6" l="1"/>
  <c r="J20" i="6" s="1"/>
  <c r="AN42" i="1"/>
  <c r="J14" i="6" s="1"/>
  <c r="J19" i="6" s="1"/>
</calcChain>
</file>

<file path=xl/comments1.xml><?xml version="1.0" encoding="utf-8"?>
<comments xmlns="http://schemas.openxmlformats.org/spreadsheetml/2006/main">
  <authors>
    <author/>
  </authors>
  <commentList>
    <comment ref="D61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SZANITA:
ennyi a nettó érték
</t>
        </r>
      </text>
    </comment>
  </commentList>
</comments>
</file>

<file path=xl/sharedStrings.xml><?xml version="1.0" encoding="utf-8"?>
<sst xmlns="http://schemas.openxmlformats.org/spreadsheetml/2006/main" count="1269" uniqueCount="208">
  <si>
    <t>A. BEFEKTETETT ESZKÖZÖK</t>
  </si>
  <si>
    <t>I. IMMATERIÁLIS JAVAK</t>
  </si>
  <si>
    <t>II. TÁRGYI ESZKÖZÖK</t>
  </si>
  <si>
    <t>III. BEFEKTETETT PÉNZÜGYI ESZKÖZÖK</t>
  </si>
  <si>
    <t>B. FORGÓESZKÖZÖK</t>
  </si>
  <si>
    <t>I. KÉSZLETEK</t>
  </si>
  <si>
    <t>II. KÖVETELÉSEK</t>
  </si>
  <si>
    <t>III. ÉRTÉKPAPÍROK</t>
  </si>
  <si>
    <t>IV. PÉNZESZKÖZÖK</t>
  </si>
  <si>
    <t>C. AKTÍV IDŐBELI ELHATÁROLÁSOK</t>
  </si>
  <si>
    <t>ESZKÖZÖK ÖSSZESEN</t>
  </si>
  <si>
    <t>D. SAJÁT TŐKE</t>
  </si>
  <si>
    <t>I. JEGYZETT TŐKE</t>
  </si>
  <si>
    <t>II. JEGYZETT, DE MÉG BE NEM FIZETETT TŐKE</t>
  </si>
  <si>
    <t>III. TŐKETARTALÉK</t>
  </si>
  <si>
    <t>IV. EREDMÉNYTARTALÉK</t>
  </si>
  <si>
    <t>V. LEKÖTÖTT TARTALÉK</t>
  </si>
  <si>
    <t>VI. ÉRTÉKELÉSI TARTALÉK</t>
  </si>
  <si>
    <t>VII. MÉRLEG SZERINTI EREDMÉNY</t>
  </si>
  <si>
    <t>E. CÉLTARTALÉKOK</t>
  </si>
  <si>
    <t>F. KÖTELEZETTSÉGEK</t>
  </si>
  <si>
    <t>I. HÁTRASOROLT KÖTELEZETTSÉGEK</t>
  </si>
  <si>
    <t>II. HOSSZÚ LEJÁRATÚ KÖTELEZETTSÉGEK</t>
  </si>
  <si>
    <t>III. RÖVID LEJÁRATÚ KÖTELEZETTSÉGEK</t>
  </si>
  <si>
    <t>G. PASSZÍV IDŐBELI ELHATÁROLÁSOK</t>
  </si>
  <si>
    <t>FORRÁSOK ÖSSZESEN</t>
  </si>
  <si>
    <t>Ingatlan</t>
  </si>
  <si>
    <t>écs</t>
  </si>
  <si>
    <t>Szgk 1</t>
  </si>
  <si>
    <t>Szgk 2</t>
  </si>
  <si>
    <t>Écs 1</t>
  </si>
  <si>
    <t>Szgk</t>
  </si>
  <si>
    <t>Elszámolt écs</t>
  </si>
  <si>
    <t>Bruttó érték</t>
  </si>
  <si>
    <t>Écs %</t>
  </si>
  <si>
    <t>maradványérték</t>
  </si>
  <si>
    <t>ÁRBEVÉTEL</t>
  </si>
  <si>
    <t>Árbevétel összesen  Ft</t>
  </si>
  <si>
    <t>Össz.:</t>
  </si>
  <si>
    <t>Bruttó bér</t>
  </si>
  <si>
    <t>Járulék</t>
  </si>
  <si>
    <t>Bérköltség összesen Ft</t>
  </si>
  <si>
    <t>Bérköltség összesen ezer Ft</t>
  </si>
  <si>
    <t>Értékesítés nettó árbevétele</t>
  </si>
  <si>
    <t>Aktivált saját teljesítm. értéke</t>
  </si>
  <si>
    <t>Egyéb bevételek</t>
  </si>
  <si>
    <t>Anyagköltség</t>
  </si>
  <si>
    <t>Igénybevett szolgáltatások értéke</t>
  </si>
  <si>
    <t>Egyéb szolgáltatások értéke</t>
  </si>
  <si>
    <t>Eladott áruk beszerzési értéke</t>
  </si>
  <si>
    <t>Eladott (közvetített) szolg.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</si>
  <si>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</si>
  <si>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</si>
  <si>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</si>
  <si>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</si>
  <si>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</si>
  <si>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</si>
  <si>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</si>
  <si>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Üzleti tevékenység eredménye</t>
  </si>
  <si>
    <t>Pénzügyi műveletek bevételei</t>
  </si>
  <si>
    <t>Pénzügyi műveletek ráfordítása</t>
  </si>
  <si>
    <t>Pénzügyi műveletek eredménye</t>
  </si>
  <si>
    <t>Adózás előtti eredmény</t>
  </si>
  <si>
    <t>Adófizetési kötelezettség</t>
  </si>
  <si>
    <t>Adózott eredmény</t>
  </si>
  <si>
    <t>Osztalék</t>
  </si>
  <si>
    <t>Mérleg szerinti eredmény</t>
  </si>
  <si>
    <t>Cash Flow, HUF</t>
  </si>
  <si>
    <t>Nyitó pénzkészlet</t>
  </si>
  <si>
    <t>Befolyt vevő</t>
  </si>
  <si>
    <t>Kapott hitel</t>
  </si>
  <si>
    <t>Levonható áfa</t>
  </si>
  <si>
    <t>Pénzállomány növekedés</t>
  </si>
  <si>
    <t>Kifizetett szállítók</t>
  </si>
  <si>
    <t>Kifizetett bér</t>
  </si>
  <si>
    <t>Beruházás</t>
  </si>
  <si>
    <t>Adók (TAO+IPA)</t>
  </si>
  <si>
    <t>Törlesztés, tartozás</t>
  </si>
  <si>
    <t>Pénzállomány csökkenés</t>
  </si>
  <si>
    <t>Záró pénzkészlet</t>
  </si>
  <si>
    <t>ÁFA egyenleg</t>
  </si>
  <si>
    <t>Víz, csatorna, villany</t>
  </si>
  <si>
    <t>Gáz</t>
  </si>
  <si>
    <t>Anyagköltség összesen  Ft</t>
  </si>
  <si>
    <t>Anyagköltség összesen ezer Ft</t>
  </si>
  <si>
    <t xml:space="preserve">Igénybe vett szolgáltatások </t>
  </si>
  <si>
    <t>Bérleti díjak</t>
  </si>
  <si>
    <t>Szemétdíj</t>
  </si>
  <si>
    <t>Internet</t>
  </si>
  <si>
    <t>Telefon</t>
  </si>
  <si>
    <t>Bankköltség</t>
  </si>
  <si>
    <t>Igénybe vett szolgáltatások ft</t>
  </si>
  <si>
    <t>Igénybe vett szolgáltatások ezer Ft</t>
  </si>
  <si>
    <t>Egyéb igénybe vett szolgáltatás</t>
  </si>
  <si>
    <t>Biztosítás</t>
  </si>
  <si>
    <t>Kamarai tagdíj</t>
  </si>
  <si>
    <t>Egyéb igénybe vett szolgáltatás, Ft</t>
  </si>
  <si>
    <t>Egyéb igénybe vett szolgáltatás, ezer Ft</t>
  </si>
  <si>
    <t>Törlesztés</t>
  </si>
  <si>
    <t>Bér és járulékok</t>
  </si>
  <si>
    <t>Járulék bérköltség</t>
  </si>
  <si>
    <t>Bérköltség ezer ft</t>
  </si>
  <si>
    <t>Járulékok ezer ft</t>
  </si>
  <si>
    <t>Beruházás - Idegen ingatlanon</t>
  </si>
  <si>
    <t>Beruházás összesen Ft</t>
  </si>
  <si>
    <t>Beruházás összesen ezer Ft</t>
  </si>
  <si>
    <t>Értékcsökkenés</t>
  </si>
  <si>
    <t>idegen ingatlanon végzett beruházás 6%</t>
  </si>
  <si>
    <t>Értékcsökkenés ft</t>
  </si>
  <si>
    <t>Értékcsökkenés ezer ft</t>
  </si>
  <si>
    <t>Vevők</t>
  </si>
  <si>
    <t>Árbevétel</t>
  </si>
  <si>
    <t>Egyéb bevétel</t>
  </si>
  <si>
    <t>Fizetendő ÁFA 27%</t>
  </si>
  <si>
    <t>Vevők ft</t>
  </si>
  <si>
    <t>Vevők ezer ft</t>
  </si>
  <si>
    <t>Szállítók - költségek, szolgáltatások</t>
  </si>
  <si>
    <t>Nem áfás</t>
  </si>
  <si>
    <t>Szállítók ft</t>
  </si>
  <si>
    <t>Szállítók ezer ft</t>
  </si>
  <si>
    <t>Adók/Taxes</t>
  </si>
  <si>
    <t>Fizetendő áfa 27%</t>
  </si>
  <si>
    <t xml:space="preserve">Levonható áfa </t>
  </si>
  <si>
    <t>Fizetendő áfa ezer ft</t>
  </si>
  <si>
    <t>Levonható áfa ezer ft</t>
  </si>
  <si>
    <t>ÁFA pozíció</t>
  </si>
  <si>
    <t>Egyéb ráfordítás - Adók</t>
  </si>
  <si>
    <t>Gépjárműadó, cégautóadó</t>
  </si>
  <si>
    <t>Telekadó</t>
  </si>
  <si>
    <t>Építményadó</t>
  </si>
  <si>
    <t>Iparűzési adó 2%</t>
  </si>
  <si>
    <t>Eredményt terhelő adók Ft</t>
  </si>
  <si>
    <t>Eredményt terhelő adók ezer Ft</t>
  </si>
  <si>
    <t>Társasági adó ezer Ft 9%</t>
  </si>
  <si>
    <t>Adók összesen ezer Ft</t>
  </si>
  <si>
    <t>Nettó árbevétel</t>
  </si>
  <si>
    <t>Cash-Flow, záró</t>
  </si>
  <si>
    <t>Cash-Flow változás, éven belül</t>
  </si>
  <si>
    <t>Egységár, nettó</t>
  </si>
  <si>
    <t>Havi eladás, db.</t>
  </si>
  <si>
    <t>2023. ZÁRÓ</t>
  </si>
  <si>
    <t>2024. ZÁRÓ</t>
  </si>
  <si>
    <t>Eredménykimutatás, ezer HUF</t>
  </si>
  <si>
    <t>Bérek HUF</t>
  </si>
  <si>
    <t>Bruttó bér összesen, Ft</t>
  </si>
  <si>
    <t>Járulék összesen, Ft</t>
  </si>
  <si>
    <t>Részletek, HUF</t>
  </si>
  <si>
    <t>Törlesztés, Ft</t>
  </si>
  <si>
    <t>Törlesztés, ezer Ft</t>
  </si>
  <si>
    <t>Beruházás - ingatlan</t>
  </si>
  <si>
    <t>Beruházás - idegen ingatlan összesen Ft</t>
  </si>
  <si>
    <t>Beruházás - Jármű</t>
  </si>
  <si>
    <t>Beruházás, jármű, összesen, Ft</t>
  </si>
  <si>
    <t>Beruházás - gép, berendezés</t>
  </si>
  <si>
    <t>Beruházás - gép, berendezés, összesen, Ft</t>
  </si>
  <si>
    <t>Beruházás - számítógép, szoftver</t>
  </si>
  <si>
    <t>Beruházás - számítógép, szoftver, össz., Ft</t>
  </si>
  <si>
    <t>Beruházás - kisértékű eszközök</t>
  </si>
  <si>
    <t>Beruházás - kisértékű, össz., Ft</t>
  </si>
  <si>
    <t>Jármű, 20%</t>
  </si>
  <si>
    <t>Gép, berendezés, 14,5%</t>
  </si>
  <si>
    <t>Számítógép, szoftver, 33%</t>
  </si>
  <si>
    <t>Eredménykimutatás</t>
  </si>
  <si>
    <t>Kisösszegű tárgyi eszközök (200000)</t>
  </si>
  <si>
    <t>2023. jan.</t>
  </si>
  <si>
    <t>2023. feb.</t>
  </si>
  <si>
    <t>2023. márc.</t>
  </si>
  <si>
    <t>2023. ápr.</t>
  </si>
  <si>
    <t>2023. máj.</t>
  </si>
  <si>
    <t>2023. jún.</t>
  </si>
  <si>
    <t>2023. júl.</t>
  </si>
  <si>
    <t>2023. aug.</t>
  </si>
  <si>
    <t>2023. szept.</t>
  </si>
  <si>
    <t>2023. okt.</t>
  </si>
  <si>
    <t>2023. nov.</t>
  </si>
  <si>
    <t>2023. dec.</t>
  </si>
  <si>
    <t>2024. jan.</t>
  </si>
  <si>
    <t>2024. feb.</t>
  </si>
  <si>
    <t>2024. márc.</t>
  </si>
  <si>
    <t>2024. ápr.</t>
  </si>
  <si>
    <t>2024. máj.</t>
  </si>
  <si>
    <t>2024. jún.</t>
  </si>
  <si>
    <t>2024. júl.</t>
  </si>
  <si>
    <t>2024. aug.</t>
  </si>
  <si>
    <t>2024. szept.</t>
  </si>
  <si>
    <t>2024. okt.</t>
  </si>
  <si>
    <t>2024. nov.</t>
  </si>
  <si>
    <t>2024. dec.</t>
  </si>
  <si>
    <t>2025. jan.</t>
  </si>
  <si>
    <t>2025. feb.</t>
  </si>
  <si>
    <t>2025. márc.</t>
  </si>
  <si>
    <t>2025. ápr.</t>
  </si>
  <si>
    <t>2025. máj.</t>
  </si>
  <si>
    <t>2025. jún.</t>
  </si>
  <si>
    <t>2025. júl.</t>
  </si>
  <si>
    <t>2025. aug.</t>
  </si>
  <si>
    <t>2025. szept.</t>
  </si>
  <si>
    <t>2025. okt.</t>
  </si>
  <si>
    <t>2025. nov.</t>
  </si>
  <si>
    <t>2025. dec.</t>
  </si>
  <si>
    <t>2025. ZÁRÓ</t>
  </si>
  <si>
    <t>Termék 1.</t>
  </si>
  <si>
    <t>Termék 2.</t>
  </si>
  <si>
    <t>Termék 3.</t>
  </si>
  <si>
    <t>Termék 4.</t>
  </si>
  <si>
    <t>Termék 5.</t>
  </si>
  <si>
    <t>Ingatlan, 2%</t>
  </si>
  <si>
    <t>Beruházás ingatlan, összesen,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</si>
</sst>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99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rgb="FFFFFF99"/>
      </patternFill>
    </fill>
    <fill>
      <patternFill patternType="solid">
        <fgColor theme="3" tint="0.79998168889431442"/>
        <bgColor rgb="FFFFFF0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C6D9F0"/>
      </patternFill>
    </fill>
    <fill>
      <patternFill patternType="solid">
        <fgColor theme="7" tint="0.79998168889431442"/>
        <bgColor rgb="FFFBD4B4"/>
      </patternFill>
    </fill>
    <fill>
      <patternFill patternType="solid">
        <fgColor theme="7" tint="0.79998168889431442"/>
        <bgColor rgb="FFFF9900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99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6" tint="0.59999389629810485"/>
        <bgColor rgb="FFFFFF99"/>
      </patternFill>
    </fill>
  </fills>
  <borders count="2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ashed">
        <color rgb="FF000000"/>
      </right>
      <top style="medium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ck">
        <color rgb="FF000000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indexed="64"/>
      </top>
      <bottom style="thick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ck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FF0000"/>
      </bottom>
      <diagonal/>
    </border>
    <border>
      <left/>
      <right/>
      <top style="medium">
        <color rgb="FF000000"/>
      </top>
      <bottom style="thick">
        <color rgb="FFFF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FF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FF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4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3" fontId="0" fillId="3" borderId="2" xfId="0" applyNumberFormat="1" applyFont="1" applyFill="1" applyBorder="1"/>
    <xf numFmtId="3" fontId="0" fillId="3" borderId="3" xfId="0" applyNumberFormat="1" applyFont="1" applyFill="1" applyBorder="1"/>
    <xf numFmtId="3" fontId="0" fillId="3" borderId="4" xfId="0" applyNumberFormat="1" applyFont="1" applyFill="1" applyBorder="1"/>
    <xf numFmtId="3" fontId="0" fillId="3" borderId="5" xfId="0" applyNumberFormat="1" applyFont="1" applyFill="1" applyBorder="1"/>
    <xf numFmtId="0" fontId="2" fillId="0" borderId="6" xfId="0" applyFont="1" applyBorder="1"/>
    <xf numFmtId="3" fontId="0" fillId="0" borderId="7" xfId="0" applyNumberFormat="1" applyFon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0" fillId="0" borderId="10" xfId="0" applyNumberFormat="1" applyFont="1" applyBorder="1"/>
    <xf numFmtId="0" fontId="2" fillId="0" borderId="11" xfId="0" applyFont="1" applyBorder="1"/>
    <xf numFmtId="3" fontId="0" fillId="0" borderId="12" xfId="0" applyNumberFormat="1" applyFont="1" applyBorder="1"/>
    <xf numFmtId="3" fontId="0" fillId="0" borderId="13" xfId="0" applyNumberFormat="1" applyFont="1" applyBorder="1"/>
    <xf numFmtId="3" fontId="0" fillId="0" borderId="14" xfId="0" applyNumberFormat="1" applyFont="1" applyBorder="1"/>
    <xf numFmtId="0" fontId="2" fillId="0" borderId="15" xfId="0" applyFont="1" applyBorder="1"/>
    <xf numFmtId="3" fontId="0" fillId="0" borderId="16" xfId="0" applyNumberFormat="1" applyFont="1" applyBorder="1"/>
    <xf numFmtId="3" fontId="0" fillId="0" borderId="17" xfId="0" applyNumberFormat="1" applyFont="1" applyBorder="1"/>
    <xf numFmtId="3" fontId="0" fillId="0" borderId="18" xfId="0" applyNumberFormat="1" applyFont="1" applyBorder="1"/>
    <xf numFmtId="3" fontId="0" fillId="0" borderId="19" xfId="0" applyNumberFormat="1" applyFont="1" applyBorder="1"/>
    <xf numFmtId="0" fontId="1" fillId="3" borderId="20" xfId="0" applyFont="1" applyFill="1" applyBorder="1"/>
    <xf numFmtId="3" fontId="0" fillId="3" borderId="21" xfId="0" applyNumberFormat="1" applyFont="1" applyFill="1" applyBorder="1"/>
    <xf numFmtId="3" fontId="0" fillId="3" borderId="22" xfId="0" applyNumberFormat="1" applyFont="1" applyFill="1" applyBorder="1"/>
    <xf numFmtId="3" fontId="0" fillId="3" borderId="23" xfId="0" applyNumberFormat="1" applyFont="1" applyFill="1" applyBorder="1"/>
    <xf numFmtId="3" fontId="0" fillId="3" borderId="24" xfId="0" applyNumberFormat="1" applyFont="1" applyFill="1" applyBorder="1"/>
    <xf numFmtId="3" fontId="0" fillId="0" borderId="25" xfId="0" applyNumberFormat="1" applyFont="1" applyBorder="1"/>
    <xf numFmtId="0" fontId="1" fillId="3" borderId="26" xfId="0" applyFont="1" applyFill="1" applyBorder="1"/>
    <xf numFmtId="3" fontId="0" fillId="3" borderId="27" xfId="0" applyNumberFormat="1" applyFont="1" applyFill="1" applyBorder="1"/>
    <xf numFmtId="3" fontId="0" fillId="3" borderId="28" xfId="0" applyNumberFormat="1" applyFont="1" applyFill="1" applyBorder="1"/>
    <xf numFmtId="3" fontId="0" fillId="3" borderId="29" xfId="0" applyNumberFormat="1" applyFont="1" applyFill="1" applyBorder="1"/>
    <xf numFmtId="3" fontId="0" fillId="3" borderId="30" xfId="0" applyNumberFormat="1" applyFont="1" applyFill="1" applyBorder="1"/>
    <xf numFmtId="0" fontId="1" fillId="4" borderId="26" xfId="0" applyFont="1" applyFill="1" applyBorder="1" applyAlignment="1">
      <alignment horizontal="center"/>
    </xf>
    <xf numFmtId="3" fontId="0" fillId="4" borderId="27" xfId="0" applyNumberFormat="1" applyFont="1" applyFill="1" applyBorder="1"/>
    <xf numFmtId="3" fontId="0" fillId="4" borderId="31" xfId="0" applyNumberFormat="1" applyFont="1" applyFill="1" applyBorder="1"/>
    <xf numFmtId="3" fontId="0" fillId="4" borderId="32" xfId="0" applyNumberFormat="1" applyFont="1" applyFill="1" applyBorder="1"/>
    <xf numFmtId="3" fontId="0" fillId="4" borderId="33" xfId="0" applyNumberFormat="1" applyFont="1" applyFill="1" applyBorder="1"/>
    <xf numFmtId="0" fontId="0" fillId="0" borderId="34" xfId="0" applyFont="1" applyBorder="1"/>
    <xf numFmtId="3" fontId="0" fillId="0" borderId="0" xfId="0" applyNumberFormat="1" applyFont="1"/>
    <xf numFmtId="3" fontId="0" fillId="0" borderId="35" xfId="0" applyNumberFormat="1" applyFont="1" applyBorder="1"/>
    <xf numFmtId="3" fontId="0" fillId="0" borderId="36" xfId="0" applyNumberFormat="1" applyFont="1" applyBorder="1"/>
    <xf numFmtId="3" fontId="0" fillId="0" borderId="37" xfId="0" applyNumberFormat="1" applyFont="1" applyBorder="1"/>
    <xf numFmtId="0" fontId="3" fillId="2" borderId="1" xfId="0" applyFont="1" applyFill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/>
    <xf numFmtId="3" fontId="0" fillId="0" borderId="38" xfId="0" applyNumberFormat="1" applyFont="1" applyBorder="1"/>
    <xf numFmtId="3" fontId="0" fillId="0" borderId="39" xfId="0" applyNumberFormat="1" applyFont="1" applyBorder="1"/>
    <xf numFmtId="0" fontId="0" fillId="0" borderId="40" xfId="0" applyFont="1" applyBorder="1"/>
    <xf numFmtId="3" fontId="1" fillId="4" borderId="31" xfId="0" applyNumberFormat="1" applyFont="1" applyFill="1" applyBorder="1"/>
    <xf numFmtId="3" fontId="1" fillId="4" borderId="41" xfId="0" applyNumberFormat="1" applyFont="1" applyFill="1" applyBorder="1"/>
    <xf numFmtId="3" fontId="1" fillId="4" borderId="42" xfId="0" applyNumberFormat="1" applyFont="1" applyFill="1" applyBorder="1"/>
    <xf numFmtId="0" fontId="2" fillId="0" borderId="0" xfId="0" applyFont="1"/>
    <xf numFmtId="0" fontId="2" fillId="0" borderId="8" xfId="0" applyFont="1" applyBorder="1"/>
    <xf numFmtId="0" fontId="0" fillId="0" borderId="10" xfId="0" applyFont="1" applyBorder="1"/>
    <xf numFmtId="0" fontId="0" fillId="0" borderId="0" xfId="0" applyFont="1"/>
    <xf numFmtId="0" fontId="0" fillId="0" borderId="17" xfId="0" applyFont="1" applyBorder="1"/>
    <xf numFmtId="0" fontId="0" fillId="0" borderId="18" xfId="0" applyFont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3" fontId="0" fillId="0" borderId="44" xfId="0" applyNumberFormat="1" applyFont="1" applyBorder="1"/>
    <xf numFmtId="10" fontId="0" fillId="0" borderId="44" xfId="0" applyNumberFormat="1" applyFont="1" applyBorder="1"/>
    <xf numFmtId="3" fontId="0" fillId="0" borderId="45" xfId="0" applyNumberFormat="1" applyFont="1" applyBorder="1"/>
    <xf numFmtId="0" fontId="0" fillId="0" borderId="9" xfId="0" applyFont="1" applyBorder="1"/>
    <xf numFmtId="10" fontId="0" fillId="0" borderId="14" xfId="0" applyNumberFormat="1" applyFont="1" applyBorder="1"/>
    <xf numFmtId="3" fontId="0" fillId="0" borderId="46" xfId="0" applyNumberFormat="1" applyFont="1" applyBorder="1"/>
    <xf numFmtId="0" fontId="0" fillId="0" borderId="14" xfId="0" applyFont="1" applyBorder="1"/>
    <xf numFmtId="0" fontId="0" fillId="0" borderId="25" xfId="0" applyFont="1" applyBorder="1"/>
    <xf numFmtId="0" fontId="0" fillId="0" borderId="18" xfId="0" applyFont="1" applyBorder="1"/>
    <xf numFmtId="0" fontId="0" fillId="0" borderId="19" xfId="0" applyFont="1" applyBorder="1"/>
    <xf numFmtId="3" fontId="1" fillId="0" borderId="47" xfId="0" applyNumberFormat="1" applyFont="1" applyBorder="1"/>
    <xf numFmtId="3" fontId="1" fillId="0" borderId="26" xfId="0" applyNumberFormat="1" applyFont="1" applyBorder="1"/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57" xfId="0" applyFont="1" applyBorder="1" applyAlignment="1"/>
    <xf numFmtId="0" fontId="0" fillId="7" borderId="0" xfId="0" applyFont="1" applyFill="1" applyAlignment="1"/>
    <xf numFmtId="0" fontId="0" fillId="0" borderId="58" xfId="0" applyFont="1" applyBorder="1" applyAlignment="1"/>
    <xf numFmtId="0" fontId="0" fillId="9" borderId="0" xfId="0" applyFont="1" applyFill="1" applyAlignment="1"/>
    <xf numFmtId="0" fontId="0" fillId="9" borderId="57" xfId="0" applyFont="1" applyFill="1" applyBorder="1" applyAlignment="1"/>
    <xf numFmtId="0" fontId="0" fillId="9" borderId="58" xfId="0" applyFont="1" applyFill="1" applyBorder="1" applyAlignment="1"/>
    <xf numFmtId="3" fontId="9" fillId="0" borderId="9" xfId="0" applyNumberFormat="1" applyFont="1" applyBorder="1" applyAlignment="1">
      <alignment horizontal="right" wrapText="1"/>
    </xf>
    <xf numFmtId="3" fontId="9" fillId="0" borderId="14" xfId="0" applyNumberFormat="1" applyFont="1" applyBorder="1" applyAlignment="1">
      <alignment horizontal="right" wrapText="1"/>
    </xf>
    <xf numFmtId="3" fontId="9" fillId="0" borderId="80" xfId="0" applyNumberFormat="1" applyFont="1" applyBorder="1" applyAlignment="1">
      <alignment horizontal="right" wrapText="1"/>
    </xf>
    <xf numFmtId="3" fontId="9" fillId="0" borderId="50" xfId="0" applyNumberFormat="1" applyFont="1" applyBorder="1" applyAlignment="1">
      <alignment horizontal="right" wrapText="1"/>
    </xf>
    <xf numFmtId="3" fontId="7" fillId="0" borderId="21" xfId="0" applyNumberFormat="1" applyFont="1" applyBorder="1"/>
    <xf numFmtId="0" fontId="7" fillId="0" borderId="21" xfId="0" applyFont="1" applyBorder="1"/>
    <xf numFmtId="0" fontId="7" fillId="0" borderId="21" xfId="0" applyFont="1" applyBorder="1" applyAlignment="1"/>
    <xf numFmtId="0" fontId="7" fillId="0" borderId="81" xfId="0" applyFont="1" applyBorder="1"/>
    <xf numFmtId="0" fontId="7" fillId="0" borderId="81" xfId="0" applyFont="1" applyBorder="1" applyAlignment="1"/>
    <xf numFmtId="3" fontId="8" fillId="10" borderId="53" xfId="0" applyNumberFormat="1" applyFont="1" applyFill="1" applyBorder="1" applyAlignment="1">
      <alignment horizontal="right"/>
    </xf>
    <xf numFmtId="0" fontId="7" fillId="0" borderId="24" xfId="0" applyFont="1" applyBorder="1"/>
    <xf numFmtId="0" fontId="7" fillId="0" borderId="24" xfId="0" applyFont="1" applyBorder="1" applyAlignment="1"/>
    <xf numFmtId="3" fontId="9" fillId="14" borderId="48" xfId="0" applyNumberFormat="1" applyFont="1" applyFill="1" applyBorder="1" applyAlignment="1">
      <alignment horizontal="right" wrapText="1"/>
    </xf>
    <xf numFmtId="3" fontId="9" fillId="14" borderId="82" xfId="0" applyNumberFormat="1" applyFont="1" applyFill="1" applyBorder="1" applyAlignment="1">
      <alignment horizontal="right" wrapText="1"/>
    </xf>
    <xf numFmtId="3" fontId="8" fillId="11" borderId="52" xfId="0" applyNumberFormat="1" applyFont="1" applyFill="1" applyBorder="1" applyAlignment="1">
      <alignment horizontal="right"/>
    </xf>
    <xf numFmtId="3" fontId="8" fillId="11" borderId="83" xfId="0" applyNumberFormat="1" applyFont="1" applyFill="1" applyBorder="1" applyAlignment="1">
      <alignment horizontal="right"/>
    </xf>
    <xf numFmtId="3" fontId="9" fillId="0" borderId="84" xfId="0" applyNumberFormat="1" applyFont="1" applyBorder="1" applyAlignment="1">
      <alignment horizontal="right" wrapText="1"/>
    </xf>
    <xf numFmtId="3" fontId="9" fillId="0" borderId="85" xfId="0" applyNumberFormat="1" applyFont="1" applyBorder="1" applyAlignment="1">
      <alignment horizontal="right" wrapText="1"/>
    </xf>
    <xf numFmtId="3" fontId="9" fillId="14" borderId="86" xfId="0" applyNumberFormat="1" applyFont="1" applyFill="1" applyBorder="1" applyAlignment="1">
      <alignment horizontal="right" wrapText="1"/>
    </xf>
    <xf numFmtId="3" fontId="9" fillId="0" borderId="87" xfId="0" applyNumberFormat="1" applyFont="1" applyBorder="1" applyAlignment="1">
      <alignment horizontal="right" wrapText="1"/>
    </xf>
    <xf numFmtId="3" fontId="8" fillId="11" borderId="86" xfId="0" applyNumberFormat="1" applyFont="1" applyFill="1" applyBorder="1" applyAlignment="1">
      <alignment horizontal="right"/>
    </xf>
    <xf numFmtId="3" fontId="8" fillId="10" borderId="51" xfId="0" applyNumberFormat="1" applyFont="1" applyFill="1" applyBorder="1" applyAlignment="1">
      <alignment horizontal="right"/>
    </xf>
    <xf numFmtId="0" fontId="8" fillId="10" borderId="89" xfId="0" applyFont="1" applyFill="1" applyBorder="1"/>
    <xf numFmtId="0" fontId="8" fillId="12" borderId="90" xfId="0" applyFont="1" applyFill="1" applyBorder="1" applyAlignment="1">
      <alignment horizontal="center"/>
    </xf>
    <xf numFmtId="0" fontId="8" fillId="13" borderId="69" xfId="0" applyFont="1" applyFill="1" applyBorder="1" applyAlignment="1">
      <alignment horizontal="center"/>
    </xf>
    <xf numFmtId="0" fontId="8" fillId="12" borderId="91" xfId="0" applyFont="1" applyFill="1" applyBorder="1" applyAlignment="1">
      <alignment horizontal="center"/>
    </xf>
    <xf numFmtId="0" fontId="8" fillId="13" borderId="92" xfId="0" applyFont="1" applyFill="1" applyBorder="1" applyAlignment="1">
      <alignment horizontal="center"/>
    </xf>
    <xf numFmtId="0" fontId="9" fillId="0" borderId="65" xfId="0" applyFont="1" applyBorder="1"/>
    <xf numFmtId="3" fontId="9" fillId="14" borderId="93" xfId="0" applyNumberFormat="1" applyFont="1" applyFill="1" applyBorder="1" applyAlignment="1">
      <alignment horizontal="right" wrapText="1"/>
    </xf>
    <xf numFmtId="0" fontId="9" fillId="0" borderId="94" xfId="0" applyFont="1" applyBorder="1"/>
    <xf numFmtId="3" fontId="9" fillId="14" borderId="95" xfId="0" applyNumberFormat="1" applyFont="1" applyFill="1" applyBorder="1" applyAlignment="1">
      <alignment horizontal="right" wrapText="1"/>
    </xf>
    <xf numFmtId="0" fontId="9" fillId="0" borderId="96" xfId="0" applyFont="1" applyBorder="1"/>
    <xf numFmtId="3" fontId="9" fillId="14" borderId="97" xfId="0" applyNumberFormat="1" applyFont="1" applyFill="1" applyBorder="1" applyAlignment="1">
      <alignment horizontal="right" wrapText="1"/>
    </xf>
    <xf numFmtId="0" fontId="8" fillId="10" borderId="98" xfId="0" applyFont="1" applyFill="1" applyBorder="1"/>
    <xf numFmtId="3" fontId="8" fillId="11" borderId="99" xfId="0" applyNumberFormat="1" applyFont="1" applyFill="1" applyBorder="1" applyAlignment="1">
      <alignment horizontal="right"/>
    </xf>
    <xf numFmtId="0" fontId="7" fillId="0" borderId="64" xfId="0" applyFont="1" applyBorder="1"/>
    <xf numFmtId="0" fontId="7" fillId="0" borderId="21" xfId="0" applyFont="1" applyBorder="1" applyAlignment="1">
      <alignment horizontal="center"/>
    </xf>
    <xf numFmtId="3" fontId="8" fillId="11" borderId="101" xfId="0" applyNumberFormat="1" applyFont="1" applyFill="1" applyBorder="1" applyAlignment="1">
      <alignment horizontal="right"/>
    </xf>
    <xf numFmtId="3" fontId="8" fillId="11" borderId="97" xfId="0" applyNumberFormat="1" applyFont="1" applyFill="1" applyBorder="1" applyAlignment="1">
      <alignment horizontal="right"/>
    </xf>
    <xf numFmtId="0" fontId="7" fillId="0" borderId="64" xfId="0" applyFont="1" applyBorder="1" applyAlignment="1"/>
    <xf numFmtId="0" fontId="8" fillId="10" borderId="102" xfId="0" applyFont="1" applyFill="1" applyBorder="1"/>
    <xf numFmtId="3" fontId="8" fillId="10" borderId="103" xfId="0" applyNumberFormat="1" applyFont="1" applyFill="1" applyBorder="1" applyAlignment="1">
      <alignment horizontal="right"/>
    </xf>
    <xf numFmtId="3" fontId="8" fillId="11" borderId="70" xfId="0" applyNumberFormat="1" applyFont="1" applyFill="1" applyBorder="1" applyAlignment="1">
      <alignment horizontal="right"/>
    </xf>
    <xf numFmtId="3" fontId="8" fillId="10" borderId="104" xfId="0" applyNumberFormat="1" applyFont="1" applyFill="1" applyBorder="1" applyAlignment="1">
      <alignment horizontal="right"/>
    </xf>
    <xf numFmtId="3" fontId="8" fillId="11" borderId="105" xfId="0" applyNumberFormat="1" applyFont="1" applyFill="1" applyBorder="1" applyAlignment="1">
      <alignment horizontal="right"/>
    </xf>
    <xf numFmtId="0" fontId="8" fillId="12" borderId="107" xfId="0" applyFont="1" applyFill="1" applyBorder="1" applyAlignment="1">
      <alignment horizontal="center"/>
    </xf>
    <xf numFmtId="3" fontId="9" fillId="0" borderId="4" xfId="0" applyNumberFormat="1" applyFont="1" applyBorder="1"/>
    <xf numFmtId="3" fontId="9" fillId="0" borderId="114" xfId="0" applyNumberFormat="1" applyFont="1" applyBorder="1"/>
    <xf numFmtId="3" fontId="9" fillId="0" borderId="80" xfId="0" applyNumberFormat="1" applyFont="1" applyBorder="1"/>
    <xf numFmtId="3" fontId="9" fillId="0" borderId="110" xfId="0" applyNumberFormat="1" applyFont="1" applyBorder="1"/>
    <xf numFmtId="3" fontId="9" fillId="0" borderId="50" xfId="0" applyNumberFormat="1" applyFont="1" applyBorder="1"/>
    <xf numFmtId="3" fontId="9" fillId="0" borderId="111" xfId="0" applyNumberFormat="1" applyFont="1" applyBorder="1"/>
    <xf numFmtId="3" fontId="9" fillId="0" borderId="106" xfId="0" applyNumberFormat="1" applyFont="1" applyBorder="1"/>
    <xf numFmtId="3" fontId="9" fillId="0" borderId="127" xfId="0" applyNumberFormat="1" applyFont="1" applyBorder="1"/>
    <xf numFmtId="3" fontId="8" fillId="0" borderId="80" xfId="0" applyNumberFormat="1" applyFont="1" applyBorder="1"/>
    <xf numFmtId="3" fontId="8" fillId="0" borderId="110" xfId="0" applyNumberFormat="1" applyFont="1" applyBorder="1"/>
    <xf numFmtId="3" fontId="8" fillId="0" borderId="51" xfId="0" applyNumberFormat="1" applyFont="1" applyBorder="1"/>
    <xf numFmtId="3" fontId="8" fillId="0" borderId="55" xfId="0" applyNumberFormat="1" applyFont="1" applyBorder="1"/>
    <xf numFmtId="3" fontId="8" fillId="0" borderId="116" xfId="0" applyNumberFormat="1" applyFont="1" applyBorder="1"/>
    <xf numFmtId="3" fontId="8" fillId="0" borderId="23" xfId="0" applyNumberFormat="1" applyFont="1" applyBorder="1"/>
    <xf numFmtId="3" fontId="8" fillId="0" borderId="115" xfId="0" applyNumberFormat="1" applyFont="1" applyBorder="1"/>
    <xf numFmtId="3" fontId="9" fillId="0" borderId="55" xfId="0" applyNumberFormat="1" applyFont="1" applyBorder="1"/>
    <xf numFmtId="3" fontId="9" fillId="0" borderId="116" xfId="0" applyNumberFormat="1" applyFont="1" applyBorder="1"/>
    <xf numFmtId="3" fontId="9" fillId="0" borderId="106" xfId="0" applyNumberFormat="1" applyFont="1" applyBorder="1" applyAlignment="1">
      <alignment vertical="top" wrapText="1"/>
    </xf>
    <xf numFmtId="3" fontId="9" fillId="0" borderId="112" xfId="0" applyNumberFormat="1" applyFont="1" applyBorder="1" applyAlignment="1">
      <alignment vertical="top" wrapText="1"/>
    </xf>
    <xf numFmtId="3" fontId="8" fillId="15" borderId="4" xfId="0" applyNumberFormat="1" applyFont="1" applyFill="1" applyBorder="1"/>
    <xf numFmtId="3" fontId="8" fillId="15" borderId="114" xfId="0" applyNumberFormat="1" applyFont="1" applyFill="1" applyBorder="1"/>
    <xf numFmtId="3" fontId="8" fillId="15" borderId="23" xfId="0" applyNumberFormat="1" applyFont="1" applyFill="1" applyBorder="1"/>
    <xf numFmtId="3" fontId="8" fillId="15" borderId="115" xfId="0" applyNumberFormat="1" applyFont="1" applyFill="1" applyBorder="1"/>
    <xf numFmtId="3" fontId="8" fillId="15" borderId="55" xfId="0" applyNumberFormat="1" applyFont="1" applyFill="1" applyBorder="1"/>
    <xf numFmtId="3" fontId="8" fillId="15" borderId="116" xfId="0" applyNumberFormat="1" applyFont="1" applyFill="1" applyBorder="1"/>
    <xf numFmtId="3" fontId="8" fillId="15" borderId="51" xfId="0" applyNumberFormat="1" applyFont="1" applyFill="1" applyBorder="1" applyAlignment="1">
      <alignment vertical="top" wrapText="1"/>
    </xf>
    <xf numFmtId="3" fontId="8" fillId="15" borderId="117" xfId="0" applyNumberFormat="1" applyFont="1" applyFill="1" applyBorder="1" applyAlignment="1">
      <alignment vertical="top" wrapText="1"/>
    </xf>
    <xf numFmtId="0" fontId="2" fillId="0" borderId="21" xfId="0" applyFont="1" applyBorder="1"/>
    <xf numFmtId="0" fontId="10" fillId="0" borderId="21" xfId="0" applyFont="1" applyBorder="1"/>
    <xf numFmtId="3" fontId="7" fillId="0" borderId="50" xfId="0" applyNumberFormat="1" applyFont="1" applyBorder="1"/>
    <xf numFmtId="3" fontId="9" fillId="0" borderId="88" xfId="0" applyNumberFormat="1" applyFont="1" applyBorder="1"/>
    <xf numFmtId="3" fontId="8" fillId="11" borderId="49" xfId="0" applyNumberFormat="1" applyFont="1" applyFill="1" applyBorder="1" applyAlignment="1">
      <alignment vertical="center"/>
    </xf>
    <xf numFmtId="3" fontId="9" fillId="0" borderId="80" xfId="0" applyNumberFormat="1" applyFont="1" applyBorder="1" applyAlignment="1">
      <alignment vertical="center"/>
    </xf>
    <xf numFmtId="3" fontId="9" fillId="0" borderId="50" xfId="0" applyNumberFormat="1" applyFont="1" applyBorder="1" applyAlignment="1">
      <alignment vertical="center"/>
    </xf>
    <xf numFmtId="3" fontId="9" fillId="0" borderId="106" xfId="0" applyNumberFormat="1" applyFont="1" applyBorder="1" applyAlignment="1">
      <alignment vertical="center"/>
    </xf>
    <xf numFmtId="3" fontId="8" fillId="11" borderId="24" xfId="0" applyNumberFormat="1" applyFont="1" applyFill="1" applyBorder="1" applyAlignment="1">
      <alignment vertical="center"/>
    </xf>
    <xf numFmtId="3" fontId="8" fillId="11" borderId="56" xfId="0" applyNumberFormat="1" applyFont="1" applyFill="1" applyBorder="1" applyAlignment="1">
      <alignment vertical="center"/>
    </xf>
    <xf numFmtId="3" fontId="8" fillId="11" borderId="49" xfId="0" applyNumberFormat="1" applyFont="1" applyFill="1" applyBorder="1" applyAlignment="1">
      <alignment horizontal="right" vertical="center"/>
    </xf>
    <xf numFmtId="3" fontId="9" fillId="0" borderId="80" xfId="0" applyNumberFormat="1" applyFont="1" applyBorder="1" applyAlignment="1">
      <alignment horizontal="right" vertical="center"/>
    </xf>
    <xf numFmtId="3" fontId="9" fillId="14" borderId="48" xfId="0" applyNumberFormat="1" applyFont="1" applyFill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3" fontId="9" fillId="14" borderId="82" xfId="0" applyNumberFormat="1" applyFont="1" applyFill="1" applyBorder="1" applyAlignment="1">
      <alignment horizontal="right" vertical="center"/>
    </xf>
    <xf numFmtId="3" fontId="9" fillId="0" borderId="106" xfId="0" applyNumberFormat="1" applyFont="1" applyBorder="1" applyAlignment="1">
      <alignment horizontal="right" vertical="center"/>
    </xf>
    <xf numFmtId="3" fontId="9" fillId="14" borderId="108" xfId="0" applyNumberFormat="1" applyFont="1" applyFill="1" applyBorder="1" applyAlignment="1">
      <alignment horizontal="right" vertical="center"/>
    </xf>
    <xf numFmtId="3" fontId="8" fillId="11" borderId="24" xfId="0" applyNumberFormat="1" applyFont="1" applyFill="1" applyBorder="1" applyAlignment="1">
      <alignment horizontal="right" vertical="center"/>
    </xf>
    <xf numFmtId="3" fontId="7" fillId="0" borderId="50" xfId="0" applyNumberFormat="1" applyFont="1" applyBorder="1" applyAlignment="1">
      <alignment horizontal="right" vertical="center"/>
    </xf>
    <xf numFmtId="3" fontId="8" fillId="3" borderId="51" xfId="0" applyNumberFormat="1" applyFont="1" applyFill="1" applyBorder="1" applyAlignment="1">
      <alignment horizontal="right" vertical="center"/>
    </xf>
    <xf numFmtId="3" fontId="8" fillId="11" borderId="52" xfId="0" applyNumberFormat="1" applyFont="1" applyFill="1" applyBorder="1" applyAlignment="1">
      <alignment horizontal="right" vertical="center"/>
    </xf>
    <xf numFmtId="3" fontId="8" fillId="3" borderId="55" xfId="0" applyNumberFormat="1" applyFont="1" applyFill="1" applyBorder="1" applyAlignment="1">
      <alignment horizontal="right" vertical="center"/>
    </xf>
    <xf numFmtId="3" fontId="8" fillId="11" borderId="56" xfId="0" applyNumberFormat="1" applyFont="1" applyFill="1" applyBorder="1" applyAlignment="1">
      <alignment horizontal="right" vertical="center"/>
    </xf>
    <xf numFmtId="0" fontId="8" fillId="12" borderId="113" xfId="0" applyFont="1" applyFill="1" applyBorder="1" applyAlignment="1">
      <alignment horizontal="center" vertical="center"/>
    </xf>
    <xf numFmtId="0" fontId="8" fillId="13" borderId="69" xfId="0" applyFont="1" applyFill="1" applyBorder="1" applyAlignment="1">
      <alignment horizontal="center" vertical="center"/>
    </xf>
    <xf numFmtId="0" fontId="8" fillId="12" borderId="91" xfId="0" applyFont="1" applyFill="1" applyBorder="1" applyAlignment="1">
      <alignment horizontal="center" vertical="center"/>
    </xf>
    <xf numFmtId="0" fontId="8" fillId="12" borderId="107" xfId="0" applyFont="1" applyFill="1" applyBorder="1" applyAlignment="1">
      <alignment horizontal="center" vertical="center"/>
    </xf>
    <xf numFmtId="3" fontId="8" fillId="15" borderId="109" xfId="0" applyNumberFormat="1" applyFont="1" applyFill="1" applyBorder="1" applyAlignment="1">
      <alignment vertical="center"/>
    </xf>
    <xf numFmtId="3" fontId="8" fillId="15" borderId="4" xfId="0" applyNumberFormat="1" applyFont="1" applyFill="1" applyBorder="1" applyAlignment="1">
      <alignment vertical="center"/>
    </xf>
    <xf numFmtId="3" fontId="8" fillId="15" borderId="114" xfId="0" applyNumberFormat="1" applyFont="1" applyFill="1" applyBorder="1" applyAlignment="1">
      <alignment vertical="center"/>
    </xf>
    <xf numFmtId="3" fontId="9" fillId="0" borderId="109" xfId="0" applyNumberFormat="1" applyFont="1" applyBorder="1" applyAlignment="1">
      <alignment vertical="center"/>
    </xf>
    <xf numFmtId="3" fontId="7" fillId="0" borderId="109" xfId="0" applyNumberFormat="1" applyFont="1" applyBorder="1" applyAlignment="1">
      <alignment vertical="center"/>
    </xf>
    <xf numFmtId="3" fontId="7" fillId="14" borderId="49" xfId="0" applyNumberFormat="1" applyFont="1" applyFill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114" xfId="0" applyNumberFormat="1" applyFont="1" applyBorder="1" applyAlignment="1">
      <alignment vertical="center"/>
    </xf>
    <xf numFmtId="3" fontId="9" fillId="0" borderId="118" xfId="0" applyNumberFormat="1" applyFont="1" applyBorder="1" applyAlignment="1">
      <alignment vertical="center"/>
    </xf>
    <xf numFmtId="3" fontId="9" fillId="14" borderId="124" xfId="0" applyNumberFormat="1" applyFont="1" applyFill="1" applyBorder="1" applyAlignment="1">
      <alignment vertical="center"/>
    </xf>
    <xf numFmtId="3" fontId="9" fillId="0" borderId="110" xfId="0" applyNumberFormat="1" applyFont="1" applyBorder="1" applyAlignment="1">
      <alignment vertical="center"/>
    </xf>
    <xf numFmtId="3" fontId="9" fillId="0" borderId="119" xfId="0" applyNumberFormat="1" applyFont="1" applyBorder="1" applyAlignment="1">
      <alignment vertical="center"/>
    </xf>
    <xf numFmtId="3" fontId="9" fillId="14" borderId="125" xfId="0" applyNumberFormat="1" applyFont="1" applyFill="1" applyBorder="1" applyAlignment="1">
      <alignment vertical="center"/>
    </xf>
    <xf numFmtId="3" fontId="9" fillId="0" borderId="111" xfId="0" applyNumberFormat="1" applyFont="1" applyBorder="1" applyAlignment="1">
      <alignment vertical="center"/>
    </xf>
    <xf numFmtId="3" fontId="7" fillId="0" borderId="119" xfId="0" applyNumberFormat="1" applyFont="1" applyBorder="1" applyAlignment="1">
      <alignment vertical="center"/>
    </xf>
    <xf numFmtId="3" fontId="9" fillId="0" borderId="128" xfId="0" applyNumberFormat="1" applyFont="1" applyBorder="1" applyAlignment="1">
      <alignment vertical="center"/>
    </xf>
    <xf numFmtId="3" fontId="9" fillId="14" borderId="129" xfId="0" applyNumberFormat="1" applyFont="1" applyFill="1" applyBorder="1" applyAlignment="1">
      <alignment vertical="center"/>
    </xf>
    <xf numFmtId="3" fontId="9" fillId="0" borderId="127" xfId="0" applyNumberFormat="1" applyFont="1" applyBorder="1" applyAlignment="1">
      <alignment vertical="center"/>
    </xf>
    <xf numFmtId="3" fontId="8" fillId="15" borderId="121" xfId="0" applyNumberFormat="1" applyFont="1" applyFill="1" applyBorder="1" applyAlignment="1">
      <alignment vertical="center"/>
    </xf>
    <xf numFmtId="3" fontId="8" fillId="11" borderId="126" xfId="0" applyNumberFormat="1" applyFont="1" applyFill="1" applyBorder="1" applyAlignment="1">
      <alignment vertical="center"/>
    </xf>
    <xf numFmtId="3" fontId="8" fillId="15" borderId="23" xfId="0" applyNumberFormat="1" applyFont="1" applyFill="1" applyBorder="1" applyAlignment="1">
      <alignment vertical="center"/>
    </xf>
    <xf numFmtId="3" fontId="8" fillId="15" borderId="115" xfId="0" applyNumberFormat="1" applyFont="1" applyFill="1" applyBorder="1" applyAlignment="1">
      <alignment vertical="center"/>
    </xf>
    <xf numFmtId="3" fontId="9" fillId="0" borderId="120" xfId="0" applyNumberFormat="1" applyFont="1" applyBorder="1" applyAlignment="1">
      <alignment vertical="center"/>
    </xf>
    <xf numFmtId="3" fontId="9" fillId="0" borderId="112" xfId="0" applyNumberFormat="1" applyFont="1" applyBorder="1" applyAlignment="1">
      <alignment vertical="center"/>
    </xf>
    <xf numFmtId="3" fontId="8" fillId="0" borderId="118" xfId="0" applyNumberFormat="1" applyFont="1" applyBorder="1" applyAlignment="1">
      <alignment vertical="center"/>
    </xf>
    <xf numFmtId="3" fontId="8" fillId="14" borderId="48" xfId="0" applyNumberFormat="1" applyFont="1" applyFill="1" applyBorder="1" applyAlignment="1">
      <alignment vertical="center"/>
    </xf>
    <xf numFmtId="3" fontId="8" fillId="0" borderId="80" xfId="0" applyNumberFormat="1" applyFont="1" applyBorder="1" applyAlignment="1">
      <alignment vertical="center"/>
    </xf>
    <xf numFmtId="3" fontId="8" fillId="0" borderId="110" xfId="0" applyNumberFormat="1" applyFont="1" applyBorder="1" applyAlignment="1">
      <alignment vertical="center"/>
    </xf>
    <xf numFmtId="3" fontId="8" fillId="0" borderId="123" xfId="0" applyNumberFormat="1" applyFont="1" applyBorder="1" applyAlignment="1">
      <alignment vertical="center"/>
    </xf>
    <xf numFmtId="3" fontId="8" fillId="14" borderId="52" xfId="0" applyNumberFormat="1" applyFont="1" applyFill="1" applyBorder="1" applyAlignment="1">
      <alignment vertical="center"/>
    </xf>
    <xf numFmtId="3" fontId="8" fillId="0" borderId="51" xfId="0" applyNumberFormat="1" applyFont="1" applyBorder="1" applyAlignment="1">
      <alignment vertical="center"/>
    </xf>
    <xf numFmtId="3" fontId="8" fillId="0" borderId="117" xfId="0" applyNumberFormat="1" applyFont="1" applyBorder="1" applyAlignment="1">
      <alignment vertical="center"/>
    </xf>
    <xf numFmtId="3" fontId="8" fillId="0" borderId="122" xfId="0" applyNumberFormat="1" applyFont="1" applyBorder="1" applyAlignment="1">
      <alignment vertical="center"/>
    </xf>
    <xf numFmtId="3" fontId="8" fillId="14" borderId="56" xfId="0" applyNumberFormat="1" applyFont="1" applyFill="1" applyBorder="1" applyAlignment="1">
      <alignment vertical="center"/>
    </xf>
    <xf numFmtId="3" fontId="8" fillId="0" borderId="55" xfId="0" applyNumberFormat="1" applyFont="1" applyBorder="1" applyAlignment="1">
      <alignment vertical="center"/>
    </xf>
    <xf numFmtId="3" fontId="8" fillId="0" borderId="116" xfId="0" applyNumberFormat="1" applyFont="1" applyBorder="1" applyAlignment="1">
      <alignment vertical="center"/>
    </xf>
    <xf numFmtId="3" fontId="8" fillId="0" borderId="121" xfId="0" applyNumberFormat="1" applyFont="1" applyBorder="1" applyAlignment="1">
      <alignment vertical="center"/>
    </xf>
    <xf numFmtId="3" fontId="8" fillId="14" borderId="24" xfId="0" applyNumberFormat="1" applyFont="1" applyFill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115" xfId="0" applyNumberFormat="1" applyFont="1" applyBorder="1" applyAlignment="1">
      <alignment vertical="center"/>
    </xf>
    <xf numFmtId="3" fontId="8" fillId="15" borderId="122" xfId="0" applyNumberFormat="1" applyFont="1" applyFill="1" applyBorder="1" applyAlignment="1">
      <alignment vertical="center"/>
    </xf>
    <xf numFmtId="3" fontId="8" fillId="15" borderId="55" xfId="0" applyNumberFormat="1" applyFont="1" applyFill="1" applyBorder="1" applyAlignment="1">
      <alignment vertical="center"/>
    </xf>
    <xf numFmtId="3" fontId="8" fillId="15" borderId="116" xfId="0" applyNumberFormat="1" applyFont="1" applyFill="1" applyBorder="1" applyAlignment="1">
      <alignment vertical="center"/>
    </xf>
    <xf numFmtId="3" fontId="9" fillId="0" borderId="122" xfId="0" applyNumberFormat="1" applyFont="1" applyBorder="1" applyAlignment="1">
      <alignment vertical="center"/>
    </xf>
    <xf numFmtId="3" fontId="9" fillId="14" borderId="56" xfId="0" applyNumberFormat="1" applyFont="1" applyFill="1" applyBorder="1" applyAlignment="1">
      <alignment vertical="center"/>
    </xf>
    <xf numFmtId="3" fontId="9" fillId="0" borderId="55" xfId="0" applyNumberFormat="1" applyFont="1" applyBorder="1" applyAlignment="1">
      <alignment vertical="center"/>
    </xf>
    <xf numFmtId="3" fontId="9" fillId="0" borderId="116" xfId="0" applyNumberFormat="1" applyFont="1" applyBorder="1" applyAlignment="1">
      <alignment vertical="center"/>
    </xf>
    <xf numFmtId="3" fontId="9" fillId="0" borderId="120" xfId="0" applyNumberFormat="1" applyFont="1" applyBorder="1" applyAlignment="1">
      <alignment vertical="center" wrapText="1"/>
    </xf>
    <xf numFmtId="3" fontId="9" fillId="14" borderId="108" xfId="0" applyNumberFormat="1" applyFont="1" applyFill="1" applyBorder="1" applyAlignment="1">
      <alignment vertical="center" wrapText="1"/>
    </xf>
    <xf numFmtId="3" fontId="9" fillId="0" borderId="106" xfId="0" applyNumberFormat="1" applyFont="1" applyBorder="1" applyAlignment="1">
      <alignment vertical="center" wrapText="1"/>
    </xf>
    <xf numFmtId="3" fontId="9" fillId="0" borderId="112" xfId="0" applyNumberFormat="1" applyFont="1" applyBorder="1" applyAlignment="1">
      <alignment vertical="center" wrapText="1"/>
    </xf>
    <xf numFmtId="3" fontId="8" fillId="15" borderId="123" xfId="0" applyNumberFormat="1" applyFont="1" applyFill="1" applyBorder="1" applyAlignment="1">
      <alignment vertical="center" wrapText="1"/>
    </xf>
    <xf numFmtId="3" fontId="8" fillId="11" borderId="52" xfId="0" applyNumberFormat="1" applyFont="1" applyFill="1" applyBorder="1" applyAlignment="1">
      <alignment vertical="center" wrapText="1"/>
    </xf>
    <xf numFmtId="3" fontId="8" fillId="15" borderId="51" xfId="0" applyNumberFormat="1" applyFont="1" applyFill="1" applyBorder="1" applyAlignment="1">
      <alignment vertical="center" wrapText="1"/>
    </xf>
    <xf numFmtId="3" fontId="8" fillId="15" borderId="117" xfId="0" applyNumberFormat="1" applyFont="1" applyFill="1" applyBorder="1" applyAlignment="1">
      <alignment vertical="center" wrapText="1"/>
    </xf>
    <xf numFmtId="3" fontId="8" fillId="15" borderId="4" xfId="0" applyNumberFormat="1" applyFont="1" applyFill="1" applyBorder="1" applyAlignment="1">
      <alignment horizontal="right" vertical="center"/>
    </xf>
    <xf numFmtId="3" fontId="8" fillId="15" borderId="23" xfId="0" applyNumberFormat="1" applyFont="1" applyFill="1" applyBorder="1" applyAlignment="1">
      <alignment horizontal="right" vertical="center"/>
    </xf>
    <xf numFmtId="3" fontId="8" fillId="15" borderId="51" xfId="0" applyNumberFormat="1" applyFont="1" applyFill="1" applyBorder="1"/>
    <xf numFmtId="3" fontId="8" fillId="15" borderId="51" xfId="0" applyNumberFormat="1" applyFont="1" applyFill="1" applyBorder="1" applyAlignment="1">
      <alignment horizontal="right" vertical="center"/>
    </xf>
    <xf numFmtId="3" fontId="8" fillId="15" borderId="55" xfId="0" applyNumberFormat="1" applyFont="1" applyFill="1" applyBorder="1" applyAlignment="1">
      <alignment horizontal="right" vertical="center"/>
    </xf>
    <xf numFmtId="3" fontId="9" fillId="14" borderId="10" xfId="0" applyNumberFormat="1" applyFont="1" applyFill="1" applyBorder="1" applyAlignment="1">
      <alignment horizontal="right" vertical="center"/>
    </xf>
    <xf numFmtId="3" fontId="9" fillId="14" borderId="25" xfId="0" applyNumberFormat="1" applyFont="1" applyFill="1" applyBorder="1" applyAlignment="1">
      <alignment horizontal="right" vertical="center"/>
    </xf>
    <xf numFmtId="3" fontId="9" fillId="14" borderId="132" xfId="0" applyNumberFormat="1" applyFont="1" applyFill="1" applyBorder="1" applyAlignment="1">
      <alignment horizontal="right" vertical="center"/>
    </xf>
    <xf numFmtId="0" fontId="8" fillId="12" borderId="133" xfId="0" applyFont="1" applyFill="1" applyBorder="1" applyAlignment="1">
      <alignment vertical="center"/>
    </xf>
    <xf numFmtId="3" fontId="8" fillId="15" borderId="100" xfId="0" applyNumberFormat="1" applyFont="1" applyFill="1" applyBorder="1" applyAlignment="1">
      <alignment vertical="center" wrapText="1"/>
    </xf>
    <xf numFmtId="3" fontId="8" fillId="11" borderId="134" xfId="0" applyNumberFormat="1" applyFont="1" applyFill="1" applyBorder="1" applyAlignment="1">
      <alignment horizontal="right" vertical="center"/>
    </xf>
    <xf numFmtId="3" fontId="9" fillId="0" borderId="65" xfId="0" applyNumberFormat="1" applyFont="1" applyBorder="1" applyAlignment="1">
      <alignment vertical="center" wrapText="1"/>
    </xf>
    <xf numFmtId="3" fontId="9" fillId="14" borderId="93" xfId="0" applyNumberFormat="1" applyFont="1" applyFill="1" applyBorder="1" applyAlignment="1">
      <alignment horizontal="right" vertical="center"/>
    </xf>
    <xf numFmtId="3" fontId="9" fillId="0" borderId="94" xfId="0" applyNumberFormat="1" applyFont="1" applyBorder="1" applyAlignment="1">
      <alignment vertical="center" wrapText="1"/>
    </xf>
    <xf numFmtId="3" fontId="9" fillId="14" borderId="95" xfId="0" applyNumberFormat="1" applyFont="1" applyFill="1" applyBorder="1" applyAlignment="1">
      <alignment horizontal="right" vertical="center"/>
    </xf>
    <xf numFmtId="3" fontId="9" fillId="0" borderId="66" xfId="0" applyNumberFormat="1" applyFont="1" applyBorder="1" applyAlignment="1">
      <alignment vertical="center" wrapText="1"/>
    </xf>
    <xf numFmtId="3" fontId="9" fillId="14" borderId="135" xfId="0" applyNumberFormat="1" applyFont="1" applyFill="1" applyBorder="1" applyAlignment="1">
      <alignment horizontal="right" vertical="center"/>
    </xf>
    <xf numFmtId="3" fontId="8" fillId="15" borderId="64" xfId="0" applyNumberFormat="1" applyFont="1" applyFill="1" applyBorder="1" applyAlignment="1">
      <alignment vertical="center" wrapText="1"/>
    </xf>
    <xf numFmtId="3" fontId="8" fillId="11" borderId="81" xfId="0" applyNumberFormat="1" applyFont="1" applyFill="1" applyBorder="1" applyAlignment="1">
      <alignment horizontal="right" vertical="center"/>
    </xf>
    <xf numFmtId="3" fontId="9" fillId="14" borderId="136" xfId="0" applyNumberFormat="1" applyFont="1" applyFill="1" applyBorder="1" applyAlignment="1">
      <alignment horizontal="right" vertical="center"/>
    </xf>
    <xf numFmtId="3" fontId="9" fillId="14" borderId="137" xfId="0" applyNumberFormat="1" applyFont="1" applyFill="1" applyBorder="1" applyAlignment="1">
      <alignment horizontal="right" vertical="center"/>
    </xf>
    <xf numFmtId="3" fontId="9" fillId="0" borderId="138" xfId="0" applyNumberFormat="1" applyFont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3" fontId="9" fillId="14" borderId="139" xfId="0" applyNumberFormat="1" applyFont="1" applyFill="1" applyBorder="1" applyAlignment="1">
      <alignment horizontal="right" vertical="center"/>
    </xf>
    <xf numFmtId="3" fontId="8" fillId="15" borderId="98" xfId="0" applyNumberFormat="1" applyFont="1" applyFill="1" applyBorder="1" applyAlignment="1">
      <alignment vertical="center" wrapText="1"/>
    </xf>
    <xf numFmtId="3" fontId="8" fillId="11" borderId="99" xfId="0" applyNumberFormat="1" applyFont="1" applyFill="1" applyBorder="1" applyAlignment="1">
      <alignment horizontal="right" vertical="center"/>
    </xf>
    <xf numFmtId="3" fontId="8" fillId="11" borderId="79" xfId="0" applyNumberFormat="1" applyFont="1" applyFill="1" applyBorder="1" applyAlignment="1">
      <alignment horizontal="right" vertical="center"/>
    </xf>
    <xf numFmtId="0" fontId="10" fillId="0" borderId="64" xfId="0" applyFont="1" applyBorder="1" applyAlignment="1">
      <alignment vertical="center"/>
    </xf>
    <xf numFmtId="3" fontId="10" fillId="0" borderId="21" xfId="0" applyNumberFormat="1" applyFont="1" applyBorder="1" applyAlignment="1">
      <alignment horizontal="right" vertical="center"/>
    </xf>
    <xf numFmtId="0" fontId="10" fillId="0" borderId="81" xfId="0" applyFont="1" applyBorder="1"/>
    <xf numFmtId="0" fontId="10" fillId="0" borderId="140" xfId="0" applyFont="1" applyBorder="1" applyAlignment="1">
      <alignment vertical="center"/>
    </xf>
    <xf numFmtId="3" fontId="10" fillId="0" borderId="141" xfId="0" applyNumberFormat="1" applyFont="1" applyBorder="1"/>
    <xf numFmtId="3" fontId="10" fillId="0" borderId="142" xfId="0" applyNumberFormat="1" applyFont="1" applyBorder="1"/>
    <xf numFmtId="3" fontId="10" fillId="0" borderId="142" xfId="0" applyNumberFormat="1" applyFont="1" applyBorder="1" applyAlignment="1">
      <alignment horizontal="right" vertical="center"/>
    </xf>
    <xf numFmtId="3" fontId="10" fillId="0" borderId="143" xfId="0" applyNumberFormat="1" applyFont="1" applyBorder="1" applyAlignment="1">
      <alignment horizontal="right" vertical="center"/>
    </xf>
    <xf numFmtId="0" fontId="10" fillId="0" borderId="143" xfId="0" applyFont="1" applyBorder="1"/>
    <xf numFmtId="0" fontId="10" fillId="0" borderId="144" xfId="0" applyFont="1" applyBorder="1"/>
    <xf numFmtId="3" fontId="7" fillId="7" borderId="80" xfId="0" applyNumberFormat="1" applyFont="1" applyFill="1" applyBorder="1" applyAlignment="1">
      <alignment horizontal="right" vertical="center" wrapText="1"/>
    </xf>
    <xf numFmtId="3" fontId="7" fillId="0" borderId="131" xfId="0" applyNumberFormat="1" applyFont="1" applyBorder="1" applyAlignment="1">
      <alignment horizontal="right" vertical="center"/>
    </xf>
    <xf numFmtId="3" fontId="7" fillId="6" borderId="55" xfId="0" applyNumberFormat="1" applyFont="1" applyFill="1" applyBorder="1" applyAlignment="1">
      <alignment horizontal="right" vertical="center"/>
    </xf>
    <xf numFmtId="3" fontId="1" fillId="3" borderId="55" xfId="0" applyNumberFormat="1" applyFont="1" applyFill="1" applyBorder="1" applyAlignment="1">
      <alignment horizontal="right" vertical="center"/>
    </xf>
    <xf numFmtId="3" fontId="7" fillId="16" borderId="131" xfId="0" applyNumberFormat="1" applyFont="1" applyFill="1" applyBorder="1" applyAlignment="1">
      <alignment horizontal="right" vertical="center"/>
    </xf>
    <xf numFmtId="3" fontId="7" fillId="16" borderId="50" xfId="0" applyNumberFormat="1" applyFont="1" applyFill="1" applyBorder="1" applyAlignment="1">
      <alignment horizontal="right" vertical="center"/>
    </xf>
    <xf numFmtId="3" fontId="7" fillId="8" borderId="51" xfId="0" applyNumberFormat="1" applyFont="1" applyFill="1" applyBorder="1" applyAlignment="1">
      <alignment horizontal="right" vertical="center"/>
    </xf>
    <xf numFmtId="3" fontId="7" fillId="7" borderId="80" xfId="0" applyNumberFormat="1" applyFont="1" applyFill="1" applyBorder="1" applyAlignment="1">
      <alignment horizontal="right" vertical="center"/>
    </xf>
    <xf numFmtId="3" fontId="7" fillId="16" borderId="145" xfId="0" applyNumberFormat="1" applyFont="1" applyFill="1" applyBorder="1" applyAlignment="1">
      <alignment horizontal="right" vertical="center"/>
    </xf>
    <xf numFmtId="0" fontId="8" fillId="13" borderId="146" xfId="0" applyFont="1" applyFill="1" applyBorder="1" applyAlignment="1">
      <alignment horizontal="center" vertical="center"/>
    </xf>
    <xf numFmtId="3" fontId="7" fillId="14" borderId="10" xfId="0" applyNumberFormat="1" applyFont="1" applyFill="1" applyBorder="1" applyAlignment="1">
      <alignment horizontal="right" vertical="center" wrapText="1"/>
    </xf>
    <xf numFmtId="3" fontId="7" fillId="14" borderId="25" xfId="0" applyNumberFormat="1" applyFont="1" applyFill="1" applyBorder="1" applyAlignment="1">
      <alignment horizontal="right" vertical="center"/>
    </xf>
    <xf numFmtId="3" fontId="1" fillId="17" borderId="43" xfId="0" applyNumberFormat="1" applyFont="1" applyFill="1" applyBorder="1" applyAlignment="1">
      <alignment horizontal="right" vertical="center"/>
    </xf>
    <xf numFmtId="3" fontId="7" fillId="14" borderId="43" xfId="0" applyNumberFormat="1" applyFont="1" applyFill="1" applyBorder="1" applyAlignment="1">
      <alignment horizontal="right" vertical="center"/>
    </xf>
    <xf numFmtId="3" fontId="7" fillId="18" borderId="43" xfId="0" applyNumberFormat="1" applyFont="1" applyFill="1" applyBorder="1" applyAlignment="1">
      <alignment horizontal="right" vertical="center"/>
    </xf>
    <xf numFmtId="3" fontId="1" fillId="17" borderId="25" xfId="0" applyNumberFormat="1" applyFont="1" applyFill="1" applyBorder="1" applyAlignment="1">
      <alignment horizontal="right" vertical="center"/>
    </xf>
    <xf numFmtId="3" fontId="1" fillId="17" borderId="147" xfId="0" applyNumberFormat="1" applyFont="1" applyFill="1" applyBorder="1" applyAlignment="1">
      <alignment horizontal="right" vertical="center"/>
    </xf>
    <xf numFmtId="3" fontId="7" fillId="19" borderId="54" xfId="0" applyNumberFormat="1" applyFont="1" applyFill="1" applyBorder="1" applyAlignment="1">
      <alignment horizontal="right" vertical="center"/>
    </xf>
    <xf numFmtId="3" fontId="7" fillId="20" borderId="42" xfId="0" applyNumberFormat="1" applyFont="1" applyFill="1" applyBorder="1" applyAlignment="1">
      <alignment horizontal="right" vertical="center"/>
    </xf>
    <xf numFmtId="3" fontId="1" fillId="11" borderId="42" xfId="0" applyNumberFormat="1" applyFont="1" applyFill="1" applyBorder="1" applyAlignment="1">
      <alignment horizontal="right" vertical="center"/>
    </xf>
    <xf numFmtId="0" fontId="8" fillId="12" borderId="133" xfId="0" applyFont="1" applyFill="1" applyBorder="1" applyAlignment="1">
      <alignment horizontal="center" vertical="center"/>
    </xf>
    <xf numFmtId="0" fontId="8" fillId="13" borderId="92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vertical="center"/>
    </xf>
    <xf numFmtId="3" fontId="7" fillId="14" borderId="136" xfId="0" applyNumberFormat="1" applyFont="1" applyFill="1" applyBorder="1" applyAlignment="1">
      <alignment horizontal="right" vertical="center" wrapText="1"/>
    </xf>
    <xf numFmtId="0" fontId="7" fillId="0" borderId="66" xfId="0" applyFont="1" applyBorder="1" applyAlignment="1">
      <alignment vertical="center"/>
    </xf>
    <xf numFmtId="3" fontId="7" fillId="14" borderId="137" xfId="0" applyNumberFormat="1" applyFont="1" applyFill="1" applyBorder="1" applyAlignment="1">
      <alignment horizontal="right" vertical="center"/>
    </xf>
    <xf numFmtId="0" fontId="7" fillId="0" borderId="138" xfId="0" applyFont="1" applyBorder="1" applyAlignment="1">
      <alignment vertical="center"/>
    </xf>
    <xf numFmtId="0" fontId="1" fillId="16" borderId="138" xfId="0" applyFont="1" applyFill="1" applyBorder="1" applyAlignment="1">
      <alignment vertical="center"/>
    </xf>
    <xf numFmtId="3" fontId="1" fillId="17" borderId="148" xfId="0" applyNumberFormat="1" applyFont="1" applyFill="1" applyBorder="1" applyAlignment="1">
      <alignment horizontal="right" vertical="center"/>
    </xf>
    <xf numFmtId="3" fontId="7" fillId="14" borderId="148" xfId="0" applyNumberFormat="1" applyFont="1" applyFill="1" applyBorder="1" applyAlignment="1">
      <alignment horizontal="right" vertical="center"/>
    </xf>
    <xf numFmtId="3" fontId="7" fillId="18" borderId="148" xfId="0" applyNumberFormat="1" applyFont="1" applyFill="1" applyBorder="1" applyAlignment="1">
      <alignment horizontal="right" vertical="center"/>
    </xf>
    <xf numFmtId="3" fontId="1" fillId="17" borderId="137" xfId="0" applyNumberFormat="1" applyFont="1" applyFill="1" applyBorder="1" applyAlignment="1">
      <alignment horizontal="right" vertical="center"/>
    </xf>
    <xf numFmtId="3" fontId="1" fillId="17" borderId="149" xfId="0" applyNumberFormat="1" applyFont="1" applyFill="1" applyBorder="1" applyAlignment="1">
      <alignment horizontal="right" vertical="center"/>
    </xf>
    <xf numFmtId="0" fontId="1" fillId="8" borderId="98" xfId="0" applyFont="1" applyFill="1" applyBorder="1" applyAlignment="1">
      <alignment vertical="center"/>
    </xf>
    <xf numFmtId="3" fontId="7" fillId="19" borderId="150" xfId="0" applyNumberFormat="1" applyFont="1" applyFill="1" applyBorder="1" applyAlignment="1">
      <alignment horizontal="right" vertical="center"/>
    </xf>
    <xf numFmtId="0" fontId="1" fillId="6" borderId="98" xfId="0" applyFont="1" applyFill="1" applyBorder="1" applyAlignment="1">
      <alignment vertical="center"/>
    </xf>
    <xf numFmtId="3" fontId="7" fillId="20" borderId="151" xfId="0" applyNumberFormat="1" applyFont="1" applyFill="1" applyBorder="1" applyAlignment="1">
      <alignment horizontal="right" vertical="center"/>
    </xf>
    <xf numFmtId="0" fontId="1" fillId="3" borderId="98" xfId="0" applyFont="1" applyFill="1" applyBorder="1" applyAlignment="1">
      <alignment vertical="center"/>
    </xf>
    <xf numFmtId="3" fontId="1" fillId="11" borderId="151" xfId="0" applyNumberFormat="1" applyFont="1" applyFill="1" applyBorder="1" applyAlignment="1">
      <alignment horizontal="right" vertical="center"/>
    </xf>
    <xf numFmtId="0" fontId="1" fillId="4" borderId="140" xfId="0" applyFont="1" applyFill="1" applyBorder="1" applyAlignment="1">
      <alignment vertical="center"/>
    </xf>
    <xf numFmtId="3" fontId="1" fillId="4" borderId="141" xfId="0" applyNumberFormat="1" applyFont="1" applyFill="1" applyBorder="1" applyAlignment="1">
      <alignment horizontal="right" vertical="center"/>
    </xf>
    <xf numFmtId="3" fontId="1" fillId="21" borderId="143" xfId="0" applyNumberFormat="1" applyFont="1" applyFill="1" applyBorder="1" applyAlignment="1">
      <alignment horizontal="right" vertical="center"/>
    </xf>
    <xf numFmtId="3" fontId="1" fillId="21" borderId="144" xfId="0" applyNumberFormat="1" applyFont="1" applyFill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8" fillId="4" borderId="31" xfId="0" applyNumberFormat="1" applyFont="1" applyFill="1" applyBorder="1" applyAlignment="1">
      <alignment horizontal="right" vertical="center"/>
    </xf>
    <xf numFmtId="3" fontId="8" fillId="4" borderId="55" xfId="0" applyNumberFormat="1" applyFont="1" applyFill="1" applyBorder="1" applyAlignment="1">
      <alignment horizontal="right" vertical="center"/>
    </xf>
    <xf numFmtId="3" fontId="8" fillId="21" borderId="56" xfId="0" applyNumberFormat="1" applyFont="1" applyFill="1" applyBorder="1" applyAlignment="1">
      <alignment horizontal="right" vertical="center"/>
    </xf>
    <xf numFmtId="3" fontId="8" fillId="4" borderId="31" xfId="0" applyNumberFormat="1" applyFont="1" applyFill="1" applyBorder="1" applyAlignment="1">
      <alignment vertical="center"/>
    </xf>
    <xf numFmtId="0" fontId="9" fillId="5" borderId="14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3" fontId="9" fillId="0" borderId="53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8" fillId="4" borderId="41" xfId="0" applyNumberFormat="1" applyFont="1" applyFill="1" applyBorder="1" applyAlignment="1">
      <alignment horizontal="right" vertical="center"/>
    </xf>
    <xf numFmtId="3" fontId="8" fillId="4" borderId="42" xfId="0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3" fontId="8" fillId="4" borderId="55" xfId="0" applyNumberFormat="1" applyFont="1" applyFill="1" applyBorder="1" applyAlignment="1">
      <alignment vertical="center"/>
    </xf>
    <xf numFmtId="0" fontId="8" fillId="5" borderId="50" xfId="0" applyFont="1" applyFill="1" applyBorder="1" applyAlignment="1">
      <alignment vertical="center"/>
    </xf>
    <xf numFmtId="3" fontId="9" fillId="0" borderId="51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3" fontId="9" fillId="14" borderId="83" xfId="0" applyNumberFormat="1" applyFont="1" applyFill="1" applyBorder="1" applyAlignment="1">
      <alignment horizontal="right" vertical="center"/>
    </xf>
    <xf numFmtId="3" fontId="8" fillId="21" borderId="49" xfId="0" applyNumberFormat="1" applyFont="1" applyFill="1" applyBorder="1" applyAlignment="1">
      <alignment horizontal="right" vertical="center"/>
    </xf>
    <xf numFmtId="0" fontId="9" fillId="0" borderId="4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3" fontId="8" fillId="4" borderId="153" xfId="0" applyNumberFormat="1" applyFont="1" applyFill="1" applyBorder="1" applyAlignment="1">
      <alignment horizontal="right" vertical="center"/>
    </xf>
    <xf numFmtId="3" fontId="8" fillId="21" borderId="71" xfId="0" applyNumberFormat="1" applyFont="1" applyFill="1" applyBorder="1" applyAlignment="1">
      <alignment horizontal="right" vertical="center"/>
    </xf>
    <xf numFmtId="0" fontId="8" fillId="22" borderId="72" xfId="0" applyFont="1" applyFill="1" applyBorder="1" applyAlignment="1">
      <alignment horizontal="center" vertical="center"/>
    </xf>
    <xf numFmtId="3" fontId="9" fillId="14" borderId="19" xfId="0" applyNumberFormat="1" applyFont="1" applyFill="1" applyBorder="1" applyAlignment="1">
      <alignment horizontal="right" vertical="center"/>
    </xf>
    <xf numFmtId="0" fontId="9" fillId="0" borderId="154" xfId="0" applyFont="1" applyBorder="1" applyAlignment="1">
      <alignment horizontal="center" vertical="center"/>
    </xf>
    <xf numFmtId="0" fontId="8" fillId="22" borderId="76" xfId="0" applyFont="1" applyFill="1" applyBorder="1" applyAlignment="1">
      <alignment horizontal="center" vertical="center"/>
    </xf>
    <xf numFmtId="0" fontId="8" fillId="22" borderId="77" xfId="0" applyFont="1" applyFill="1" applyBorder="1" applyAlignment="1">
      <alignment horizontal="center" vertical="center"/>
    </xf>
    <xf numFmtId="0" fontId="8" fillId="22" borderId="78" xfId="0" applyFont="1" applyFill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3" fontId="9" fillId="14" borderId="156" xfId="0" applyNumberFormat="1" applyFont="1" applyFill="1" applyBorder="1" applyAlignment="1">
      <alignment horizontal="right" vertical="center"/>
    </xf>
    <xf numFmtId="0" fontId="8" fillId="13" borderId="155" xfId="0" applyFont="1" applyFill="1" applyBorder="1" applyAlignment="1">
      <alignment horizontal="right" vertical="center"/>
    </xf>
    <xf numFmtId="0" fontId="8" fillId="13" borderId="125" xfId="0" applyFont="1" applyFill="1" applyBorder="1" applyAlignment="1">
      <alignment horizontal="right" vertical="center"/>
    </xf>
    <xf numFmtId="0" fontId="8" fillId="13" borderId="129" xfId="0" applyFont="1" applyFill="1" applyBorder="1" applyAlignment="1">
      <alignment horizontal="right" vertical="center"/>
    </xf>
    <xf numFmtId="3" fontId="8" fillId="14" borderId="129" xfId="0" applyNumberFormat="1" applyFont="1" applyFill="1" applyBorder="1" applyAlignment="1">
      <alignment horizontal="right" vertical="center"/>
    </xf>
    <xf numFmtId="3" fontId="8" fillId="14" borderId="156" xfId="0" applyNumberFormat="1" applyFont="1" applyFill="1" applyBorder="1" applyAlignment="1">
      <alignment horizontal="right" vertical="center"/>
    </xf>
    <xf numFmtId="3" fontId="9" fillId="0" borderId="158" xfId="0" applyNumberFormat="1" applyFont="1" applyBorder="1" applyAlignment="1">
      <alignment vertical="center"/>
    </xf>
    <xf numFmtId="3" fontId="9" fillId="0" borderId="159" xfId="0" applyNumberFormat="1" applyFont="1" applyBorder="1" applyAlignment="1">
      <alignment vertical="center"/>
    </xf>
    <xf numFmtId="3" fontId="9" fillId="0" borderId="87" xfId="0" applyNumberFormat="1" applyFont="1" applyBorder="1" applyAlignment="1">
      <alignment horizontal="right" vertical="center"/>
    </xf>
    <xf numFmtId="3" fontId="9" fillId="0" borderId="85" xfId="0" applyNumberFormat="1" applyFont="1" applyBorder="1" applyAlignment="1">
      <alignment horizontal="right" vertical="center"/>
    </xf>
    <xf numFmtId="3" fontId="8" fillId="3" borderId="122" xfId="0" applyNumberFormat="1" applyFont="1" applyFill="1" applyBorder="1" applyAlignment="1">
      <alignment horizontal="right" vertical="center"/>
    </xf>
    <xf numFmtId="0" fontId="8" fillId="18" borderId="10" xfId="0" applyFont="1" applyFill="1" applyBorder="1" applyAlignment="1">
      <alignment vertical="center"/>
    </xf>
    <xf numFmtId="0" fontId="8" fillId="18" borderId="25" xfId="0" applyFont="1" applyFill="1" applyBorder="1" applyAlignment="1">
      <alignment vertical="center"/>
    </xf>
    <xf numFmtId="3" fontId="9" fillId="14" borderId="54" xfId="0" applyNumberFormat="1" applyFont="1" applyFill="1" applyBorder="1" applyAlignment="1">
      <alignment horizontal="right" vertical="center"/>
    </xf>
    <xf numFmtId="0" fontId="5" fillId="0" borderId="160" xfId="0" applyFont="1" applyBorder="1"/>
    <xf numFmtId="3" fontId="8" fillId="14" borderId="161" xfId="0" applyNumberFormat="1" applyFont="1" applyFill="1" applyBorder="1" applyAlignment="1">
      <alignment vertical="center"/>
    </xf>
    <xf numFmtId="3" fontId="8" fillId="14" borderId="162" xfId="0" applyNumberFormat="1" applyFont="1" applyFill="1" applyBorder="1" applyAlignment="1">
      <alignment vertical="center"/>
    </xf>
    <xf numFmtId="3" fontId="8" fillId="21" borderId="163" xfId="0" applyNumberFormat="1" applyFont="1" applyFill="1" applyBorder="1" applyAlignment="1">
      <alignment vertical="center"/>
    </xf>
    <xf numFmtId="0" fontId="9" fillId="0" borderId="164" xfId="0" applyFont="1" applyBorder="1" applyAlignment="1">
      <alignment horizontal="center" vertical="center"/>
    </xf>
    <xf numFmtId="3" fontId="8" fillId="11" borderId="165" xfId="0" applyNumberFormat="1" applyFont="1" applyFill="1" applyBorder="1" applyAlignment="1">
      <alignment horizontal="right" vertical="center"/>
    </xf>
    <xf numFmtId="0" fontId="9" fillId="0" borderId="166" xfId="0" applyFont="1" applyBorder="1" applyAlignment="1">
      <alignment horizontal="center" vertical="center"/>
    </xf>
    <xf numFmtId="0" fontId="0" fillId="0" borderId="160" xfId="0" applyFont="1" applyBorder="1" applyAlignment="1"/>
    <xf numFmtId="3" fontId="8" fillId="14" borderId="167" xfId="0" applyNumberFormat="1" applyFont="1" applyFill="1" applyBorder="1" applyAlignment="1">
      <alignment vertical="center"/>
    </xf>
    <xf numFmtId="3" fontId="8" fillId="14" borderId="168" xfId="0" applyNumberFormat="1" applyFont="1" applyFill="1" applyBorder="1" applyAlignment="1">
      <alignment vertical="center"/>
    </xf>
    <xf numFmtId="0" fontId="8" fillId="18" borderId="157" xfId="0" applyFont="1" applyFill="1" applyBorder="1" applyAlignment="1">
      <alignment vertical="center"/>
    </xf>
    <xf numFmtId="3" fontId="9" fillId="0" borderId="88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3" fontId="8" fillId="14" borderId="169" xfId="0" applyNumberFormat="1" applyFont="1" applyFill="1" applyBorder="1" applyAlignment="1">
      <alignment vertical="center"/>
    </xf>
    <xf numFmtId="3" fontId="8" fillId="14" borderId="170" xfId="0" applyNumberFormat="1" applyFont="1" applyFill="1" applyBorder="1" applyAlignment="1">
      <alignment vertical="center"/>
    </xf>
    <xf numFmtId="3" fontId="8" fillId="14" borderId="171" xfId="0" applyNumberFormat="1" applyFont="1" applyFill="1" applyBorder="1" applyAlignment="1">
      <alignment vertical="center"/>
    </xf>
    <xf numFmtId="3" fontId="8" fillId="21" borderId="42" xfId="0" applyNumberFormat="1" applyFont="1" applyFill="1" applyBorder="1" applyAlignment="1">
      <alignment horizontal="right" vertical="center"/>
    </xf>
    <xf numFmtId="3" fontId="9" fillId="14" borderId="83" xfId="0" applyNumberFormat="1" applyFont="1" applyFill="1" applyBorder="1" applyAlignment="1">
      <alignment vertical="center"/>
    </xf>
    <xf numFmtId="3" fontId="8" fillId="21" borderId="56" xfId="0" applyNumberFormat="1" applyFont="1" applyFill="1" applyBorder="1" applyAlignment="1">
      <alignment vertical="center"/>
    </xf>
    <xf numFmtId="3" fontId="8" fillId="3" borderId="122" xfId="0" applyNumberFormat="1" applyFont="1" applyFill="1" applyBorder="1" applyAlignment="1">
      <alignment vertical="center"/>
    </xf>
    <xf numFmtId="3" fontId="8" fillId="4" borderId="122" xfId="0" applyNumberFormat="1" applyFont="1" applyFill="1" applyBorder="1" applyAlignment="1">
      <alignment vertical="center"/>
    </xf>
    <xf numFmtId="3" fontId="9" fillId="14" borderId="172" xfId="0" applyNumberFormat="1" applyFont="1" applyFill="1" applyBorder="1" applyAlignment="1">
      <alignment vertical="center"/>
    </xf>
    <xf numFmtId="3" fontId="9" fillId="0" borderId="118" xfId="0" applyNumberFormat="1" applyFont="1" applyBorder="1" applyAlignment="1">
      <alignment vertical="center" wrapText="1"/>
    </xf>
    <xf numFmtId="3" fontId="9" fillId="0" borderId="119" xfId="0" applyNumberFormat="1" applyFont="1" applyBorder="1" applyAlignment="1">
      <alignment vertical="center" wrapText="1"/>
    </xf>
    <xf numFmtId="3" fontId="9" fillId="0" borderId="173" xfId="0" applyNumberFormat="1" applyFont="1" applyBorder="1" applyAlignment="1">
      <alignment vertical="center" wrapText="1"/>
    </xf>
    <xf numFmtId="3" fontId="8" fillId="21" borderId="175" xfId="0" applyNumberFormat="1" applyFont="1" applyFill="1" applyBorder="1" applyAlignment="1">
      <alignment vertical="center"/>
    </xf>
    <xf numFmtId="3" fontId="8" fillId="4" borderId="123" xfId="0" applyNumberFormat="1" applyFont="1" applyFill="1" applyBorder="1" applyAlignment="1">
      <alignment vertical="center"/>
    </xf>
    <xf numFmtId="3" fontId="7" fillId="14" borderId="48" xfId="0" applyNumberFormat="1" applyFont="1" applyFill="1" applyBorder="1" applyAlignment="1">
      <alignment vertical="center"/>
    </xf>
    <xf numFmtId="3" fontId="7" fillId="14" borderId="82" xfId="0" applyNumberFormat="1" applyFont="1" applyFill="1" applyBorder="1" applyAlignment="1">
      <alignment vertical="center"/>
    </xf>
    <xf numFmtId="3" fontId="7" fillId="14" borderId="108" xfId="0" applyNumberFormat="1" applyFont="1" applyFill="1" applyBorder="1" applyAlignment="1">
      <alignment vertical="center"/>
    </xf>
    <xf numFmtId="3" fontId="1" fillId="21" borderId="49" xfId="0" applyNumberFormat="1" applyFont="1" applyFill="1" applyBorder="1" applyAlignment="1">
      <alignment vertical="center"/>
    </xf>
    <xf numFmtId="3" fontId="7" fillId="0" borderId="118" xfId="0" applyNumberFormat="1" applyFont="1" applyBorder="1" applyAlignment="1">
      <alignment vertical="center"/>
    </xf>
    <xf numFmtId="3" fontId="7" fillId="0" borderId="120" xfId="0" applyNumberFormat="1" applyFont="1" applyBorder="1" applyAlignment="1">
      <alignment vertical="center"/>
    </xf>
    <xf numFmtId="3" fontId="1" fillId="4" borderId="109" xfId="0" applyNumberFormat="1" applyFont="1" applyFill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9" fillId="0" borderId="81" xfId="0" applyFont="1" applyBorder="1" applyAlignment="1">
      <alignment horizontal="center" vertical="center"/>
    </xf>
    <xf numFmtId="0" fontId="8" fillId="10" borderId="100" xfId="0" applyFont="1" applyFill="1" applyBorder="1" applyAlignment="1">
      <alignment vertical="center"/>
    </xf>
    <xf numFmtId="0" fontId="8" fillId="3" borderId="68" xfId="0" applyFont="1" applyFill="1" applyBorder="1" applyAlignment="1">
      <alignment vertical="center"/>
    </xf>
    <xf numFmtId="0" fontId="8" fillId="4" borderId="68" xfId="0" applyFont="1" applyFill="1" applyBorder="1" applyAlignment="1">
      <alignment vertical="center"/>
    </xf>
    <xf numFmtId="3" fontId="8" fillId="21" borderId="79" xfId="0" applyNumberFormat="1" applyFont="1" applyFill="1" applyBorder="1" applyAlignment="1">
      <alignment horizontal="right" vertical="center"/>
    </xf>
    <xf numFmtId="3" fontId="9" fillId="14" borderId="101" xfId="0" applyNumberFormat="1" applyFont="1" applyFill="1" applyBorder="1" applyAlignment="1">
      <alignment horizontal="right" vertical="center"/>
    </xf>
    <xf numFmtId="0" fontId="8" fillId="4" borderId="176" xfId="0" applyFont="1" applyFill="1" applyBorder="1" applyAlignment="1">
      <alignment vertical="center"/>
    </xf>
    <xf numFmtId="3" fontId="8" fillId="21" borderId="177" xfId="0" applyNumberFormat="1" applyFont="1" applyFill="1" applyBorder="1" applyAlignment="1">
      <alignment horizontal="right" vertical="center"/>
    </xf>
    <xf numFmtId="0" fontId="8" fillId="10" borderId="176" xfId="0" applyFont="1" applyFill="1" applyBorder="1" applyAlignment="1">
      <alignment vertical="center"/>
    </xf>
    <xf numFmtId="3" fontId="9" fillId="14" borderId="178" xfId="0" applyNumberFormat="1" applyFont="1" applyFill="1" applyBorder="1" applyAlignment="1">
      <alignment horizontal="right" vertical="center"/>
    </xf>
    <xf numFmtId="3" fontId="8" fillId="21" borderId="134" xfId="0" applyNumberFormat="1" applyFont="1" applyFill="1" applyBorder="1" applyAlignment="1">
      <alignment horizontal="right" vertical="center"/>
    </xf>
    <xf numFmtId="0" fontId="8" fillId="23" borderId="94" xfId="0" applyFont="1" applyFill="1" applyBorder="1" applyAlignment="1">
      <alignment vertical="center"/>
    </xf>
    <xf numFmtId="0" fontId="8" fillId="13" borderId="179" xfId="0" applyFont="1" applyFill="1" applyBorder="1" applyAlignment="1">
      <alignment horizontal="right" vertical="center"/>
    </xf>
    <xf numFmtId="0" fontId="8" fillId="13" borderId="74" xfId="0" applyFont="1" applyFill="1" applyBorder="1" applyAlignment="1">
      <alignment horizontal="right" vertical="center"/>
    </xf>
    <xf numFmtId="0" fontId="8" fillId="23" borderId="66" xfId="0" applyFont="1" applyFill="1" applyBorder="1" applyAlignment="1">
      <alignment vertical="center"/>
    </xf>
    <xf numFmtId="0" fontId="8" fillId="13" borderId="75" xfId="0" applyFont="1" applyFill="1" applyBorder="1" applyAlignment="1">
      <alignment horizontal="right" vertical="center"/>
    </xf>
    <xf numFmtId="3" fontId="8" fillId="14" borderId="75" xfId="0" applyNumberFormat="1" applyFont="1" applyFill="1" applyBorder="1" applyAlignment="1">
      <alignment horizontal="right" vertical="center"/>
    </xf>
    <xf numFmtId="3" fontId="9" fillId="14" borderId="180" xfId="0" applyNumberFormat="1" applyFont="1" applyFill="1" applyBorder="1" applyAlignment="1">
      <alignment horizontal="right" vertical="center"/>
    </xf>
    <xf numFmtId="0" fontId="6" fillId="0" borderId="181" xfId="0" applyFont="1" applyBorder="1"/>
    <xf numFmtId="0" fontId="5" fillId="0" borderId="21" xfId="0" applyFont="1" applyBorder="1"/>
    <xf numFmtId="0" fontId="0" fillId="0" borderId="21" xfId="0" applyFont="1" applyBorder="1" applyAlignment="1"/>
    <xf numFmtId="0" fontId="0" fillId="0" borderId="81" xfId="0" applyFont="1" applyBorder="1" applyAlignment="1"/>
    <xf numFmtId="3" fontId="8" fillId="14" borderId="136" xfId="0" applyNumberFormat="1" applyFont="1" applyFill="1" applyBorder="1" applyAlignment="1">
      <alignment vertical="center"/>
    </xf>
    <xf numFmtId="3" fontId="8" fillId="14" borderId="182" xfId="0" applyNumberFormat="1" applyFont="1" applyFill="1" applyBorder="1" applyAlignment="1">
      <alignment vertical="center"/>
    </xf>
    <xf numFmtId="3" fontId="8" fillId="21" borderId="130" xfId="0" applyNumberFormat="1" applyFont="1" applyFill="1" applyBorder="1" applyAlignment="1">
      <alignment vertical="center"/>
    </xf>
    <xf numFmtId="0" fontId="8" fillId="5" borderId="66" xfId="0" applyFont="1" applyFill="1" applyBorder="1" applyAlignment="1">
      <alignment vertical="center"/>
    </xf>
    <xf numFmtId="0" fontId="7" fillId="0" borderId="96" xfId="0" applyFont="1" applyBorder="1" applyAlignment="1">
      <alignment horizontal="left" vertical="center"/>
    </xf>
    <xf numFmtId="0" fontId="8" fillId="3" borderId="98" xfId="0" applyFont="1" applyFill="1" applyBorder="1" applyAlignment="1">
      <alignment vertical="center"/>
    </xf>
    <xf numFmtId="0" fontId="8" fillId="10" borderId="100" xfId="0" applyFont="1" applyFill="1" applyBorder="1" applyAlignment="1">
      <alignment vertical="center" wrapText="1"/>
    </xf>
    <xf numFmtId="0" fontId="9" fillId="5" borderId="183" xfId="0" applyFont="1" applyFill="1" applyBorder="1" applyAlignment="1">
      <alignment wrapText="1"/>
    </xf>
    <xf numFmtId="0" fontId="8" fillId="18" borderId="136" xfId="0" applyFont="1" applyFill="1" applyBorder="1" applyAlignment="1">
      <alignment vertical="center"/>
    </xf>
    <xf numFmtId="0" fontId="9" fillId="5" borderId="94" xfId="0" applyFont="1" applyFill="1" applyBorder="1" applyAlignment="1">
      <alignment wrapText="1"/>
    </xf>
    <xf numFmtId="0" fontId="8" fillId="18" borderId="137" xfId="0" applyFont="1" applyFill="1" applyBorder="1" applyAlignment="1">
      <alignment vertical="center"/>
    </xf>
    <xf numFmtId="0" fontId="7" fillId="0" borderId="96" xfId="0" applyFont="1" applyBorder="1" applyAlignment="1">
      <alignment horizontal="left" wrapText="1"/>
    </xf>
    <xf numFmtId="0" fontId="9" fillId="5" borderId="184" xfId="0" applyFont="1" applyFill="1" applyBorder="1" applyAlignment="1">
      <alignment wrapText="1"/>
    </xf>
    <xf numFmtId="0" fontId="8" fillId="18" borderId="182" xfId="0" applyFont="1" applyFill="1" applyBorder="1" applyAlignment="1">
      <alignment vertical="center"/>
    </xf>
    <xf numFmtId="0" fontId="8" fillId="10" borderId="185" xfId="0" applyFont="1" applyFill="1" applyBorder="1" applyAlignment="1">
      <alignment vertical="center" wrapText="1"/>
    </xf>
    <xf numFmtId="3" fontId="9" fillId="0" borderId="64" xfId="0" applyNumberFormat="1" applyFont="1" applyBorder="1" applyAlignment="1">
      <alignment vertical="center" wrapText="1"/>
    </xf>
    <xf numFmtId="3" fontId="8" fillId="21" borderId="151" xfId="0" applyNumberFormat="1" applyFont="1" applyFill="1" applyBorder="1" applyAlignment="1">
      <alignment horizontal="right" vertical="center"/>
    </xf>
    <xf numFmtId="3" fontId="9" fillId="0" borderId="186" xfId="0" applyNumberFormat="1" applyFont="1" applyBorder="1" applyAlignment="1">
      <alignment vertical="center" wrapText="1"/>
    </xf>
    <xf numFmtId="3" fontId="9" fillId="14" borderId="187" xfId="0" applyNumberFormat="1" applyFont="1" applyFill="1" applyBorder="1" applyAlignment="1">
      <alignment vertical="center"/>
    </xf>
    <xf numFmtId="3" fontId="9" fillId="0" borderId="189" xfId="0" applyNumberFormat="1" applyFont="1" applyBorder="1" applyAlignment="1">
      <alignment vertical="center" wrapText="1"/>
    </xf>
    <xf numFmtId="3" fontId="8" fillId="3" borderId="68" xfId="0" applyNumberFormat="1" applyFont="1" applyFill="1" applyBorder="1" applyAlignment="1">
      <alignment vertical="center" wrapText="1"/>
    </xf>
    <xf numFmtId="3" fontId="8" fillId="11" borderId="79" xfId="0" applyNumberFormat="1" applyFont="1" applyFill="1" applyBorder="1" applyAlignment="1">
      <alignment vertical="center"/>
    </xf>
    <xf numFmtId="3" fontId="8" fillId="4" borderId="68" xfId="0" applyNumberFormat="1" applyFont="1" applyFill="1" applyBorder="1" applyAlignment="1">
      <alignment vertical="center" wrapText="1"/>
    </xf>
    <xf numFmtId="3" fontId="8" fillId="21" borderId="79" xfId="0" applyNumberFormat="1" applyFont="1" applyFill="1" applyBorder="1" applyAlignment="1">
      <alignment vertical="center"/>
    </xf>
    <xf numFmtId="3" fontId="9" fillId="0" borderId="98" xfId="0" applyNumberFormat="1" applyFont="1" applyBorder="1" applyAlignment="1">
      <alignment vertical="center" wrapText="1"/>
    </xf>
    <xf numFmtId="3" fontId="9" fillId="0" borderId="68" xfId="0" applyNumberFormat="1" applyFont="1" applyBorder="1" applyAlignment="1">
      <alignment vertical="center" wrapText="1"/>
    </xf>
    <xf numFmtId="3" fontId="9" fillId="0" borderId="190" xfId="0" applyNumberFormat="1" applyFont="1" applyBorder="1" applyAlignment="1">
      <alignment vertical="center" wrapText="1"/>
    </xf>
    <xf numFmtId="3" fontId="8" fillId="4" borderId="98" xfId="0" applyNumberFormat="1" applyFont="1" applyFill="1" applyBorder="1" applyAlignment="1">
      <alignment vertical="center" wrapText="1"/>
    </xf>
    <xf numFmtId="0" fontId="7" fillId="0" borderId="64" xfId="0" applyFont="1" applyBorder="1" applyAlignment="1">
      <alignment vertical="center"/>
    </xf>
    <xf numFmtId="3" fontId="7" fillId="14" borderId="93" xfId="0" applyNumberFormat="1" applyFont="1" applyFill="1" applyBorder="1" applyAlignment="1">
      <alignment vertical="center"/>
    </xf>
    <xf numFmtId="3" fontId="7" fillId="14" borderId="95" xfId="0" applyNumberFormat="1" applyFont="1" applyFill="1" applyBorder="1" applyAlignment="1">
      <alignment vertical="center"/>
    </xf>
    <xf numFmtId="3" fontId="1" fillId="21" borderId="134" xfId="0" applyNumberFormat="1" applyFont="1" applyFill="1" applyBorder="1" applyAlignment="1">
      <alignment vertical="center"/>
    </xf>
    <xf numFmtId="3" fontId="8" fillId="4" borderId="140" xfId="0" applyNumberFormat="1" applyFont="1" applyFill="1" applyBorder="1" applyAlignment="1">
      <alignment vertical="center" wrapText="1"/>
    </xf>
    <xf numFmtId="3" fontId="1" fillId="4" borderId="191" xfId="0" applyNumberFormat="1" applyFont="1" applyFill="1" applyBorder="1" applyAlignment="1">
      <alignment vertical="center"/>
    </xf>
    <xf numFmtId="3" fontId="1" fillId="21" borderId="70" xfId="0" applyNumberFormat="1" applyFont="1" applyFill="1" applyBorder="1" applyAlignment="1">
      <alignment vertical="center"/>
    </xf>
    <xf numFmtId="3" fontId="1" fillId="21" borderId="105" xfId="0" applyNumberFormat="1" applyFont="1" applyFill="1" applyBorder="1" applyAlignment="1">
      <alignment vertical="center"/>
    </xf>
    <xf numFmtId="0" fontId="8" fillId="12" borderId="133" xfId="0" applyFont="1" applyFill="1" applyBorder="1" applyAlignment="1">
      <alignment vertical="center" wrapText="1"/>
    </xf>
    <xf numFmtId="3" fontId="8" fillId="11" borderId="134" xfId="0" applyNumberFormat="1" applyFont="1" applyFill="1" applyBorder="1" applyAlignment="1">
      <alignment vertical="center"/>
    </xf>
    <xf numFmtId="3" fontId="7" fillId="14" borderId="134" xfId="0" applyNumberFormat="1" applyFont="1" applyFill="1" applyBorder="1" applyAlignment="1">
      <alignment vertical="center"/>
    </xf>
    <xf numFmtId="3" fontId="9" fillId="14" borderId="74" xfId="0" applyNumberFormat="1" applyFont="1" applyFill="1" applyBorder="1" applyAlignment="1">
      <alignment vertical="center"/>
    </xf>
    <xf numFmtId="3" fontId="9" fillId="14" borderId="75" xfId="0" applyNumberFormat="1" applyFont="1" applyFill="1" applyBorder="1" applyAlignment="1">
      <alignment vertical="center"/>
    </xf>
    <xf numFmtId="3" fontId="8" fillId="11" borderId="192" xfId="0" applyNumberFormat="1" applyFont="1" applyFill="1" applyBorder="1" applyAlignment="1">
      <alignment vertical="center"/>
    </xf>
    <xf numFmtId="3" fontId="8" fillId="11" borderId="81" xfId="0" applyNumberFormat="1" applyFont="1" applyFill="1" applyBorder="1" applyAlignment="1">
      <alignment vertical="center"/>
    </xf>
    <xf numFmtId="3" fontId="8" fillId="0" borderId="65" xfId="0" applyNumberFormat="1" applyFont="1" applyBorder="1" applyAlignment="1">
      <alignment vertical="center" wrapText="1"/>
    </xf>
    <xf numFmtId="3" fontId="8" fillId="14" borderId="93" xfId="0" applyNumberFormat="1" applyFont="1" applyFill="1" applyBorder="1" applyAlignment="1">
      <alignment vertical="center"/>
    </xf>
    <xf numFmtId="3" fontId="8" fillId="0" borderId="64" xfId="0" applyNumberFormat="1" applyFont="1" applyBorder="1" applyAlignment="1">
      <alignment vertical="center" wrapText="1"/>
    </xf>
    <xf numFmtId="3" fontId="8" fillId="14" borderId="99" xfId="0" applyNumberFormat="1" applyFont="1" applyFill="1" applyBorder="1" applyAlignment="1">
      <alignment vertical="center"/>
    </xf>
    <xf numFmtId="3" fontId="8" fillId="0" borderId="68" xfId="0" applyNumberFormat="1" applyFont="1" applyBorder="1" applyAlignment="1">
      <alignment vertical="center" wrapText="1"/>
    </xf>
    <xf numFmtId="3" fontId="8" fillId="14" borderId="79" xfId="0" applyNumberFormat="1" applyFont="1" applyFill="1" applyBorder="1" applyAlignment="1">
      <alignment vertical="center"/>
    </xf>
    <xf numFmtId="3" fontId="8" fillId="14" borderId="81" xfId="0" applyNumberFormat="1" applyFont="1" applyFill="1" applyBorder="1" applyAlignment="1">
      <alignment vertical="center"/>
    </xf>
    <xf numFmtId="3" fontId="8" fillId="15" borderId="68" xfId="0" applyNumberFormat="1" applyFont="1" applyFill="1" applyBorder="1" applyAlignment="1">
      <alignment vertical="center" wrapText="1"/>
    </xf>
    <xf numFmtId="3" fontId="9" fillId="14" borderId="79" xfId="0" applyNumberFormat="1" applyFont="1" applyFill="1" applyBorder="1" applyAlignment="1">
      <alignment vertical="center"/>
    </xf>
    <xf numFmtId="3" fontId="9" fillId="14" borderId="135" xfId="0" applyNumberFormat="1" applyFont="1" applyFill="1" applyBorder="1" applyAlignment="1">
      <alignment vertical="center" wrapText="1"/>
    </xf>
    <xf numFmtId="3" fontId="8" fillId="11" borderId="99" xfId="0" applyNumberFormat="1" applyFont="1" applyFill="1" applyBorder="1" applyAlignment="1">
      <alignment vertical="center" wrapText="1"/>
    </xf>
    <xf numFmtId="0" fontId="2" fillId="0" borderId="64" xfId="0" applyFont="1" applyBorder="1"/>
    <xf numFmtId="0" fontId="4" fillId="0" borderId="21" xfId="0" applyFont="1" applyBorder="1"/>
    <xf numFmtId="3" fontId="9" fillId="0" borderId="62" xfId="0" applyNumberFormat="1" applyFont="1" applyBorder="1" applyAlignment="1">
      <alignment vertical="top" wrapText="1"/>
    </xf>
    <xf numFmtId="3" fontId="9" fillId="0" borderId="21" xfId="0" applyNumberFormat="1" applyFont="1" applyBorder="1" applyAlignment="1">
      <alignment vertical="top" wrapText="1"/>
    </xf>
    <xf numFmtId="0" fontId="8" fillId="24" borderId="60" xfId="0" applyFont="1" applyFill="1" applyBorder="1" applyAlignment="1">
      <alignment horizontal="center"/>
    </xf>
    <xf numFmtId="3" fontId="8" fillId="25" borderId="63" xfId="0" applyNumberFormat="1" applyFont="1" applyFill="1" applyBorder="1" applyAlignment="1">
      <alignment vertical="top" wrapText="1"/>
    </xf>
    <xf numFmtId="0" fontId="8" fillId="24" borderId="69" xfId="0" applyFont="1" applyFill="1" applyBorder="1" applyAlignment="1">
      <alignment horizontal="center"/>
    </xf>
    <xf numFmtId="3" fontId="8" fillId="25" borderId="71" xfId="0" applyNumberFormat="1" applyFont="1" applyFill="1" applyBorder="1"/>
    <xf numFmtId="3" fontId="8" fillId="25" borderId="73" xfId="0" applyNumberFormat="1" applyFont="1" applyFill="1" applyBorder="1" applyAlignment="1">
      <alignment vertical="top" wrapText="1"/>
    </xf>
    <xf numFmtId="3" fontId="8" fillId="25" borderId="70" xfId="0" applyNumberFormat="1" applyFont="1" applyFill="1" applyBorder="1" applyAlignment="1">
      <alignment vertical="top" wrapText="1"/>
    </xf>
    <xf numFmtId="0" fontId="1" fillId="16" borderId="67" xfId="0" applyFont="1" applyFill="1" applyBorder="1" applyAlignment="1">
      <alignment vertical="center"/>
    </xf>
    <xf numFmtId="3" fontId="8" fillId="14" borderId="54" xfId="0" applyNumberFormat="1" applyFont="1" applyFill="1" applyBorder="1" applyAlignment="1">
      <alignment horizontal="right" vertical="center"/>
    </xf>
    <xf numFmtId="3" fontId="8" fillId="14" borderId="150" xfId="0" applyNumberFormat="1" applyFont="1" applyFill="1" applyBorder="1" applyAlignment="1">
      <alignment horizontal="right" vertical="center"/>
    </xf>
    <xf numFmtId="3" fontId="8" fillId="11" borderId="151" xfId="0" applyNumberFormat="1" applyFont="1" applyFill="1" applyBorder="1" applyAlignment="1">
      <alignment horizontal="right" vertical="center"/>
    </xf>
    <xf numFmtId="3" fontId="8" fillId="14" borderId="10" xfId="0" applyNumberFormat="1" applyFont="1" applyFill="1" applyBorder="1" applyAlignment="1">
      <alignment horizontal="right" vertical="center"/>
    </xf>
    <xf numFmtId="3" fontId="8" fillId="14" borderId="157" xfId="0" applyNumberFormat="1" applyFont="1" applyFill="1" applyBorder="1" applyAlignment="1">
      <alignment horizontal="right" vertical="center"/>
    </xf>
    <xf numFmtId="3" fontId="8" fillId="14" borderId="25" xfId="0" applyNumberFormat="1" applyFont="1" applyFill="1" applyBorder="1" applyAlignment="1">
      <alignment horizontal="right" vertical="center"/>
    </xf>
    <xf numFmtId="3" fontId="8" fillId="14" borderId="132" xfId="0" applyNumberFormat="1" applyFont="1" applyFill="1" applyBorder="1" applyAlignment="1">
      <alignment horizontal="right" vertical="center"/>
    </xf>
    <xf numFmtId="3" fontId="8" fillId="14" borderId="136" xfId="0" applyNumberFormat="1" applyFont="1" applyFill="1" applyBorder="1" applyAlignment="1">
      <alignment horizontal="right" vertical="center"/>
    </xf>
    <xf numFmtId="3" fontId="8" fillId="14" borderId="182" xfId="0" applyNumberFormat="1" applyFont="1" applyFill="1" applyBorder="1" applyAlignment="1">
      <alignment horizontal="right" vertical="center"/>
    </xf>
    <xf numFmtId="3" fontId="8" fillId="14" borderId="137" xfId="0" applyNumberFormat="1" applyFont="1" applyFill="1" applyBorder="1" applyAlignment="1">
      <alignment horizontal="right" vertical="center"/>
    </xf>
    <xf numFmtId="3" fontId="8" fillId="14" borderId="139" xfId="0" applyNumberFormat="1" applyFont="1" applyFill="1" applyBorder="1" applyAlignment="1">
      <alignment horizontal="right" vertical="center"/>
    </xf>
    <xf numFmtId="3" fontId="8" fillId="14" borderId="124" xfId="0" applyNumberFormat="1" applyFont="1" applyFill="1" applyBorder="1" applyAlignment="1">
      <alignment vertical="center"/>
    </xf>
    <xf numFmtId="3" fontId="8" fillId="14" borderId="172" xfId="0" applyNumberFormat="1" applyFont="1" applyFill="1" applyBorder="1" applyAlignment="1">
      <alignment vertical="center"/>
    </xf>
    <xf numFmtId="3" fontId="8" fillId="14" borderId="83" xfId="0" applyNumberFormat="1" applyFont="1" applyFill="1" applyBorder="1" applyAlignment="1">
      <alignment vertical="center"/>
    </xf>
    <xf numFmtId="3" fontId="8" fillId="14" borderId="187" xfId="0" applyNumberFormat="1" applyFont="1" applyFill="1" applyBorder="1" applyAlignment="1">
      <alignment vertical="center"/>
    </xf>
    <xf numFmtId="3" fontId="8" fillId="14" borderId="188" xfId="0" applyNumberFormat="1" applyFont="1" applyFill="1" applyBorder="1" applyAlignment="1">
      <alignment vertical="center"/>
    </xf>
    <xf numFmtId="3" fontId="8" fillId="14" borderId="101" xfId="0" applyNumberFormat="1" applyFont="1" applyFill="1" applyBorder="1" applyAlignment="1">
      <alignment vertical="center"/>
    </xf>
    <xf numFmtId="3" fontId="8" fillId="14" borderId="124" xfId="0" applyNumberFormat="1" applyFont="1" applyFill="1" applyBorder="1" applyAlignment="1">
      <alignment vertical="center" wrapText="1"/>
    </xf>
    <xf numFmtId="3" fontId="8" fillId="14" borderId="174" xfId="0" applyNumberFormat="1" applyFont="1" applyFill="1" applyBorder="1" applyAlignment="1">
      <alignment vertical="center" wrapText="1"/>
    </xf>
    <xf numFmtId="3" fontId="8" fillId="14" borderId="83" xfId="0" applyNumberFormat="1" applyFont="1" applyFill="1" applyBorder="1" applyAlignment="1">
      <alignment vertical="center" wrapText="1"/>
    </xf>
    <xf numFmtId="3" fontId="8" fillId="14" borderId="48" xfId="0" applyNumberFormat="1" applyFont="1" applyFill="1" applyBorder="1" applyAlignment="1">
      <alignment vertical="center" wrapText="1"/>
    </xf>
    <xf numFmtId="3" fontId="8" fillId="11" borderId="175" xfId="0" applyNumberFormat="1" applyFont="1" applyFill="1" applyBorder="1" applyAlignment="1">
      <alignment vertical="center"/>
    </xf>
    <xf numFmtId="3" fontId="8" fillId="14" borderId="194" xfId="0" applyNumberFormat="1" applyFont="1" applyFill="1" applyBorder="1" applyAlignment="1">
      <alignment vertical="center" wrapText="1"/>
    </xf>
    <xf numFmtId="3" fontId="8" fillId="14" borderId="195" xfId="0" applyNumberFormat="1" applyFont="1" applyFill="1" applyBorder="1" applyAlignment="1">
      <alignment vertical="center" wrapText="1"/>
    </xf>
    <xf numFmtId="3" fontId="8" fillId="14" borderId="196" xfId="0" applyNumberFormat="1" applyFont="1" applyFill="1" applyBorder="1" applyAlignment="1">
      <alignment vertical="center" wrapText="1"/>
    </xf>
    <xf numFmtId="3" fontId="8" fillId="14" borderId="197" xfId="0" applyNumberFormat="1" applyFont="1" applyFill="1" applyBorder="1" applyAlignment="1">
      <alignment vertical="center" wrapText="1"/>
    </xf>
    <xf numFmtId="3" fontId="8" fillId="11" borderId="193" xfId="0" applyNumberFormat="1" applyFont="1" applyFill="1" applyBorder="1" applyAlignment="1">
      <alignment vertical="center"/>
    </xf>
    <xf numFmtId="3" fontId="8" fillId="21" borderId="193" xfId="0" applyNumberFormat="1" applyFont="1" applyFill="1" applyBorder="1" applyAlignment="1">
      <alignment vertical="center"/>
    </xf>
    <xf numFmtId="3" fontId="8" fillId="14" borderId="194" xfId="0" applyNumberFormat="1" applyFont="1" applyFill="1" applyBorder="1" applyAlignment="1">
      <alignment vertical="center"/>
    </xf>
    <xf numFmtId="3" fontId="8" fillId="14" borderId="196" xfId="0" applyNumberFormat="1" applyFont="1" applyFill="1" applyBorder="1" applyAlignment="1">
      <alignment vertical="center"/>
    </xf>
    <xf numFmtId="3" fontId="1" fillId="14" borderId="48" xfId="0" applyNumberFormat="1" applyFont="1" applyFill="1" applyBorder="1" applyAlignment="1">
      <alignment vertical="center"/>
    </xf>
    <xf numFmtId="3" fontId="1" fillId="14" borderId="82" xfId="0" applyNumberFormat="1" applyFont="1" applyFill="1" applyBorder="1" applyAlignment="1">
      <alignment vertical="center"/>
    </xf>
    <xf numFmtId="3" fontId="1" fillId="14" borderId="108" xfId="0" applyNumberFormat="1" applyFont="1" applyFill="1" applyBorder="1" applyAlignment="1">
      <alignment vertical="center"/>
    </xf>
    <xf numFmtId="3" fontId="1" fillId="14" borderId="56" xfId="0" applyNumberFormat="1" applyFont="1" applyFill="1" applyBorder="1" applyAlignment="1">
      <alignment vertical="center"/>
    </xf>
    <xf numFmtId="3" fontId="1" fillId="0" borderId="122" xfId="0" applyNumberFormat="1" applyFont="1" applyBorder="1" applyAlignment="1">
      <alignment vertical="center"/>
    </xf>
    <xf numFmtId="3" fontId="1" fillId="14" borderId="79" xfId="0" applyNumberFormat="1" applyFont="1" applyFill="1" applyBorder="1" applyAlignment="1">
      <alignment vertical="center"/>
    </xf>
    <xf numFmtId="3" fontId="1" fillId="14" borderId="135" xfId="0" applyNumberFormat="1" applyFont="1" applyFill="1" applyBorder="1" applyAlignment="1">
      <alignment vertical="center"/>
    </xf>
    <xf numFmtId="3" fontId="9" fillId="0" borderId="96" xfId="0" applyNumberFormat="1" applyFont="1" applyBorder="1" applyAlignment="1">
      <alignment vertical="center" wrapText="1"/>
    </xf>
    <xf numFmtId="3" fontId="9" fillId="0" borderId="87" xfId="0" applyNumberFormat="1" applyFont="1" applyBorder="1"/>
    <xf numFmtId="3" fontId="9" fillId="0" borderId="24" xfId="0" applyNumberFormat="1" applyFont="1" applyBorder="1" applyAlignment="1">
      <alignment vertical="top" wrapText="1"/>
    </xf>
    <xf numFmtId="3" fontId="8" fillId="25" borderId="49" xfId="0" applyNumberFormat="1" applyFont="1" applyFill="1" applyBorder="1"/>
    <xf numFmtId="3" fontId="9" fillId="0" borderId="48" xfId="0" applyNumberFormat="1" applyFont="1" applyBorder="1" applyAlignment="1">
      <alignment vertical="top" wrapText="1"/>
    </xf>
    <xf numFmtId="3" fontId="9" fillId="0" borderId="82" xfId="0" applyNumberFormat="1" applyFont="1" applyBorder="1" applyAlignment="1">
      <alignment vertical="top" wrapText="1"/>
    </xf>
    <xf numFmtId="3" fontId="9" fillId="0" borderId="108" xfId="0" applyNumberFormat="1" applyFont="1" applyBorder="1" applyAlignment="1">
      <alignment vertical="top" wrapText="1"/>
    </xf>
    <xf numFmtId="3" fontId="8" fillId="0" borderId="56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3" fontId="9" fillId="0" borderId="56" xfId="0" applyNumberFormat="1" applyFont="1" applyBorder="1" applyAlignment="1">
      <alignment vertical="top" wrapText="1"/>
    </xf>
    <xf numFmtId="3" fontId="8" fillId="25" borderId="152" xfId="0" applyNumberFormat="1" applyFont="1" applyFill="1" applyBorder="1"/>
    <xf numFmtId="0" fontId="8" fillId="24" borderId="92" xfId="0" applyFont="1" applyFill="1" applyBorder="1" applyAlignment="1">
      <alignment horizontal="center"/>
    </xf>
    <xf numFmtId="3" fontId="8" fillId="25" borderId="177" xfId="0" applyNumberFormat="1" applyFont="1" applyFill="1" applyBorder="1"/>
    <xf numFmtId="3" fontId="9" fillId="0" borderId="81" xfId="0" applyNumberFormat="1" applyFont="1" applyBorder="1" applyAlignment="1">
      <alignment vertical="top" wrapText="1"/>
    </xf>
    <xf numFmtId="3" fontId="8" fillId="25" borderId="134" xfId="0" applyNumberFormat="1" applyFont="1" applyFill="1" applyBorder="1"/>
    <xf numFmtId="3" fontId="9" fillId="0" borderId="93" xfId="0" applyNumberFormat="1" applyFont="1" applyBorder="1" applyAlignment="1">
      <alignment vertical="top" wrapText="1"/>
    </xf>
    <xf numFmtId="3" fontId="9" fillId="0" borderId="95" xfId="0" applyNumberFormat="1" applyFont="1" applyBorder="1" applyAlignment="1">
      <alignment vertical="top" wrapText="1"/>
    </xf>
    <xf numFmtId="3" fontId="9" fillId="0" borderId="135" xfId="0" applyNumberFormat="1" applyFont="1" applyBorder="1" applyAlignment="1">
      <alignment vertical="top" wrapText="1"/>
    </xf>
    <xf numFmtId="3" fontId="8" fillId="0" borderId="79" xfId="0" applyNumberFormat="1" applyFont="1" applyBorder="1" applyAlignment="1">
      <alignment vertical="top" wrapText="1"/>
    </xf>
    <xf numFmtId="3" fontId="8" fillId="0" borderId="81" xfId="0" applyNumberFormat="1" applyFont="1" applyBorder="1" applyAlignment="1">
      <alignment vertical="top" wrapText="1"/>
    </xf>
    <xf numFmtId="3" fontId="9" fillId="0" borderId="79" xfId="0" applyNumberFormat="1" applyFont="1" applyBorder="1" applyAlignment="1">
      <alignment vertical="top" wrapText="1"/>
    </xf>
    <xf numFmtId="3" fontId="8" fillId="25" borderId="198" xfId="0" applyNumberFormat="1" applyFont="1" applyFill="1" applyBorder="1"/>
    <xf numFmtId="3" fontId="8" fillId="25" borderId="73" xfId="0" applyNumberFormat="1" applyFont="1" applyFill="1" applyBorder="1"/>
    <xf numFmtId="3" fontId="9" fillId="0" borderId="188" xfId="0" applyNumberFormat="1" applyFont="1" applyBorder="1"/>
    <xf numFmtId="3" fontId="9" fillId="0" borderId="199" xfId="0" applyNumberFormat="1" applyFont="1" applyBorder="1"/>
    <xf numFmtId="3" fontId="8" fillId="25" borderId="200" xfId="0" applyNumberFormat="1" applyFont="1" applyFill="1" applyBorder="1"/>
    <xf numFmtId="3" fontId="8" fillId="25" borderId="201" xfId="0" applyNumberFormat="1" applyFont="1" applyFill="1" applyBorder="1"/>
    <xf numFmtId="3" fontId="8" fillId="25" borderId="105" xfId="0" applyNumberFormat="1" applyFont="1" applyFill="1" applyBorder="1" applyAlignment="1">
      <alignment vertical="top" wrapText="1"/>
    </xf>
    <xf numFmtId="3" fontId="7" fillId="0" borderId="188" xfId="0" applyNumberFormat="1" applyFont="1" applyBorder="1" applyAlignment="1"/>
    <xf numFmtId="3" fontId="7" fillId="0" borderId="199" xfId="0" applyNumberFormat="1" applyFont="1" applyBorder="1" applyAlignment="1"/>
    <xf numFmtId="3" fontId="7" fillId="0" borderId="202" xfId="0" applyNumberFormat="1" applyFont="1" applyBorder="1" applyAlignment="1"/>
    <xf numFmtId="3" fontId="7" fillId="0" borderId="172" xfId="0" applyNumberFormat="1" applyFont="1" applyBorder="1" applyAlignment="1"/>
    <xf numFmtId="3" fontId="7" fillId="0" borderId="203" xfId="0" applyNumberFormat="1" applyFont="1" applyBorder="1" applyAlignment="1"/>
    <xf numFmtId="3" fontId="7" fillId="0" borderId="204" xfId="0" applyNumberFormat="1" applyFont="1" applyBorder="1" applyAlignment="1"/>
    <xf numFmtId="3" fontId="9" fillId="0" borderId="172" xfId="0" applyNumberFormat="1" applyFont="1" applyBorder="1"/>
    <xf numFmtId="3" fontId="9" fillId="0" borderId="203" xfId="0" applyNumberFormat="1" applyFont="1" applyBorder="1"/>
    <xf numFmtId="3" fontId="8" fillId="25" borderId="205" xfId="0" applyNumberFormat="1" applyFont="1" applyFill="1" applyBorder="1" applyAlignment="1">
      <alignment vertical="top" wrapText="1"/>
    </xf>
    <xf numFmtId="0" fontId="11" fillId="22" borderId="59" xfId="0" applyFont="1" applyFill="1" applyBorder="1"/>
    <xf numFmtId="3" fontId="8" fillId="25" borderId="206" xfId="0" applyNumberFormat="1" applyFont="1" applyFill="1" applyBorder="1" applyAlignment="1">
      <alignment vertical="top" wrapText="1"/>
    </xf>
    <xf numFmtId="3" fontId="9" fillId="0" borderId="207" xfId="0" applyNumberFormat="1" applyFont="1" applyBorder="1" applyAlignment="1">
      <alignment vertical="top" wrapText="1"/>
    </xf>
    <xf numFmtId="3" fontId="8" fillId="25" borderId="208" xfId="0" applyNumberFormat="1" applyFont="1" applyFill="1" applyBorder="1" applyAlignment="1">
      <alignment vertical="top" wrapText="1"/>
    </xf>
    <xf numFmtId="3" fontId="9" fillId="0" borderId="209" xfId="0" applyNumberFormat="1" applyFont="1" applyBorder="1" applyAlignment="1">
      <alignment vertical="top" wrapText="1"/>
    </xf>
    <xf numFmtId="0" fontId="7" fillId="0" borderId="61" xfId="0" applyFont="1" applyBorder="1" applyAlignment="1"/>
    <xf numFmtId="0" fontId="7" fillId="0" borderId="210" xfId="0" applyFont="1" applyBorder="1" applyAlignment="1">
      <alignment horizontal="center"/>
    </xf>
    <xf numFmtId="0" fontId="8" fillId="26" borderId="211" xfId="0" applyFont="1" applyFill="1" applyBorder="1"/>
    <xf numFmtId="0" fontId="8" fillId="26" borderId="212" xfId="0" applyFont="1" applyFill="1" applyBorder="1"/>
    <xf numFmtId="0" fontId="8" fillId="26" borderId="213" xfId="0" applyFont="1" applyFill="1" applyBorder="1"/>
    <xf numFmtId="3" fontId="9" fillId="0" borderId="214" xfId="0" applyNumberFormat="1" applyFont="1" applyBorder="1" applyAlignment="1">
      <alignment horizontal="right" vertical="center"/>
    </xf>
    <xf numFmtId="3" fontId="9" fillId="0" borderId="215" xfId="0" applyNumberFormat="1" applyFont="1" applyBorder="1" applyAlignment="1">
      <alignment horizontal="right" vertical="center"/>
    </xf>
    <xf numFmtId="3" fontId="9" fillId="0" borderId="216" xfId="0" applyNumberFormat="1" applyFont="1" applyBorder="1" applyAlignment="1">
      <alignment horizontal="right" vertical="center"/>
    </xf>
    <xf numFmtId="3" fontId="9" fillId="5" borderId="50" xfId="0" applyNumberFormat="1" applyFont="1" applyFill="1" applyBorder="1" applyAlignment="1">
      <alignment horizontal="right" vertical="center"/>
    </xf>
    <xf numFmtId="3" fontId="9" fillId="5" borderId="14" xfId="0" applyNumberFormat="1" applyFont="1" applyFill="1" applyBorder="1" applyAlignment="1">
      <alignment horizontal="right" vertical="center"/>
    </xf>
    <xf numFmtId="3" fontId="9" fillId="0" borderId="217" xfId="0" applyNumberFormat="1" applyFont="1" applyBorder="1" applyAlignment="1">
      <alignment horizontal="right" vertical="center"/>
    </xf>
    <xf numFmtId="0" fontId="9" fillId="0" borderId="218" xfId="0" applyFont="1" applyBorder="1" applyAlignment="1">
      <alignment vertical="center"/>
    </xf>
    <xf numFmtId="0" fontId="9" fillId="0" borderId="219" xfId="0" applyFont="1" applyBorder="1" applyAlignment="1">
      <alignment horizontal="center" vertical="center"/>
    </xf>
    <xf numFmtId="0" fontId="9" fillId="0" borderId="220" xfId="0" applyFont="1" applyBorder="1" applyAlignment="1">
      <alignment horizontal="center" vertical="center"/>
    </xf>
    <xf numFmtId="0" fontId="9" fillId="0" borderId="221" xfId="0" applyFont="1" applyBorder="1" applyAlignment="1">
      <alignment horizontal="center" vertical="center"/>
    </xf>
    <xf numFmtId="3" fontId="8" fillId="15" borderId="222" xfId="0" applyNumberFormat="1" applyFont="1" applyFill="1" applyBorder="1" applyAlignment="1">
      <alignment vertical="center" wrapText="1"/>
    </xf>
    <xf numFmtId="3" fontId="8" fillId="27" borderId="223" xfId="0" applyNumberFormat="1" applyFont="1" applyFill="1" applyBorder="1"/>
    <xf numFmtId="0" fontId="9" fillId="0" borderId="64" xfId="0" applyFont="1" applyBorder="1"/>
    <xf numFmtId="3" fontId="9" fillId="14" borderId="224" xfId="0" applyNumberFormat="1" applyFont="1" applyFill="1" applyBorder="1" applyAlignment="1">
      <alignment horizontal="right" wrapText="1"/>
    </xf>
    <xf numFmtId="3" fontId="9" fillId="14" borderId="225" xfId="0" applyNumberFormat="1" applyFont="1" applyFill="1" applyBorder="1" applyAlignment="1">
      <alignment horizontal="right" wrapText="1"/>
    </xf>
    <xf numFmtId="0" fontId="8" fillId="13" borderId="226" xfId="0" applyFont="1" applyFill="1" applyBorder="1" applyAlignment="1">
      <alignment horizontal="center" vertical="center"/>
    </xf>
    <xf numFmtId="0" fontId="11" fillId="22" borderId="133" xfId="0" applyFont="1" applyFill="1" applyBorder="1" applyAlignment="1">
      <alignment wrapText="1"/>
    </xf>
    <xf numFmtId="3" fontId="8" fillId="25" borderId="98" xfId="0" applyNumberFormat="1" applyFont="1" applyFill="1" applyBorder="1" applyAlignment="1">
      <alignment vertical="top" wrapText="1"/>
    </xf>
    <xf numFmtId="3" fontId="9" fillId="0" borderId="64" xfId="0" applyNumberFormat="1" applyFont="1" applyBorder="1" applyAlignment="1">
      <alignment vertical="top" wrapText="1"/>
    </xf>
    <xf numFmtId="3" fontId="8" fillId="25" borderId="100" xfId="0" applyNumberFormat="1" applyFont="1" applyFill="1" applyBorder="1" applyAlignment="1">
      <alignment vertical="top" wrapText="1"/>
    </xf>
    <xf numFmtId="3" fontId="9" fillId="0" borderId="65" xfId="0" applyNumberFormat="1" applyFont="1" applyBorder="1" applyAlignment="1">
      <alignment vertical="top" wrapText="1"/>
    </xf>
    <xf numFmtId="3" fontId="9" fillId="0" borderId="66" xfId="0" applyNumberFormat="1" applyFont="1" applyBorder="1" applyAlignment="1">
      <alignment vertical="top" wrapText="1"/>
    </xf>
    <xf numFmtId="3" fontId="9" fillId="0" borderId="67" xfId="0" applyNumberFormat="1" applyFont="1" applyBorder="1" applyAlignment="1">
      <alignment vertical="top" wrapText="1"/>
    </xf>
    <xf numFmtId="3" fontId="8" fillId="25" borderId="64" xfId="0" applyNumberFormat="1" applyFont="1" applyFill="1" applyBorder="1" applyAlignment="1">
      <alignment vertical="top" wrapText="1"/>
    </xf>
    <xf numFmtId="3" fontId="8" fillId="0" borderId="68" xfId="0" applyNumberFormat="1" applyFont="1" applyBorder="1" applyAlignment="1">
      <alignment vertical="top" wrapText="1"/>
    </xf>
    <xf numFmtId="3" fontId="8" fillId="0" borderId="64" xfId="0" applyNumberFormat="1" applyFont="1" applyBorder="1" applyAlignment="1">
      <alignment vertical="top" wrapText="1"/>
    </xf>
    <xf numFmtId="3" fontId="8" fillId="25" borderId="68" xfId="0" applyNumberFormat="1" applyFont="1" applyFill="1" applyBorder="1" applyAlignment="1">
      <alignment vertical="top" wrapText="1"/>
    </xf>
    <xf numFmtId="3" fontId="9" fillId="0" borderId="68" xfId="0" applyNumberFormat="1" applyFont="1" applyBorder="1" applyAlignment="1">
      <alignment vertical="top" wrapText="1"/>
    </xf>
    <xf numFmtId="3" fontId="8" fillId="25" borderId="102" xfId="0" applyNumberFormat="1" applyFont="1" applyFill="1" applyBorder="1" applyAlignment="1">
      <alignment vertical="top" wrapText="1"/>
    </xf>
    <xf numFmtId="3" fontId="9" fillId="0" borderId="214" xfId="0" applyNumberFormat="1" applyFont="1" applyBorder="1" applyAlignment="1">
      <alignment horizontal="right" wrapText="1"/>
    </xf>
    <xf numFmtId="3" fontId="9" fillId="0" borderId="215" xfId="0" applyNumberFormat="1" applyFont="1" applyBorder="1" applyAlignment="1">
      <alignment horizontal="right" wrapText="1"/>
    </xf>
    <xf numFmtId="0" fontId="8" fillId="10" borderId="176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91995661032607E-2"/>
          <c:y val="2.9934989935230465E-2"/>
          <c:w val="0.67600908773921864"/>
          <c:h val="0.93550125336212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összesítők!$G$17</c:f>
              <c:strCache>
                <c:ptCount val="1"/>
                <c:pt idx="0">
                  <c:v>Nettó árbevétel</c:v>
                </c:pt>
              </c:strCache>
            </c:strRef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</c:numLit>
          </c:cat>
          <c:val>
            <c:numRef>
              <c:f>összesítők!$H$17:$J$17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F-4C6F-8AF7-4BA66915CD36}"/>
            </c:ext>
          </c:extLst>
        </c:ser>
        <c:ser>
          <c:idx val="1"/>
          <c:order val="1"/>
          <c:tx>
            <c:strRef>
              <c:f>összesítők!$G$18</c:f>
              <c:strCache>
                <c:ptCount val="1"/>
                <c:pt idx="0">
                  <c:v>Adózás előtti eredmény</c:v>
                </c:pt>
              </c:strCache>
            </c:strRef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</c:numLit>
          </c:cat>
          <c:val>
            <c:numRef>
              <c:f>összesítők!$H$18:$J$18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F-4C6F-8AF7-4BA66915CD36}"/>
            </c:ext>
          </c:extLst>
        </c:ser>
        <c:ser>
          <c:idx val="2"/>
          <c:order val="2"/>
          <c:tx>
            <c:strRef>
              <c:f>összesítők!$G$19</c:f>
              <c:strCache>
                <c:ptCount val="1"/>
                <c:pt idx="0">
                  <c:v>Cash-Flow, záró</c:v>
                </c:pt>
              </c:strCache>
            </c:strRef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</c:numLit>
          </c:cat>
          <c:val>
            <c:numRef>
              <c:f>összesítők!$H$19:$J$19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F-4C6F-8AF7-4BA66915C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70176"/>
        <c:axId val="142478144"/>
      </c:barChart>
      <c:lineChart>
        <c:grouping val="standard"/>
        <c:varyColors val="0"/>
        <c:ser>
          <c:idx val="3"/>
          <c:order val="3"/>
          <c:tx>
            <c:strRef>
              <c:f>összesítők!$G$20</c:f>
              <c:strCache>
                <c:ptCount val="1"/>
                <c:pt idx="0">
                  <c:v>Cash-Flow változás, éven belül</c:v>
                </c:pt>
              </c:strCache>
            </c:strRef>
          </c:tx>
          <c:val>
            <c:numRef>
              <c:f>összesítők!$H$20:$J$20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DF-4C6F-8AF7-4BA66915C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71200"/>
        <c:axId val="142478720"/>
      </c:lineChart>
      <c:catAx>
        <c:axId val="1427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hu-HU"/>
          </a:p>
        </c:txPr>
        <c:crossAx val="142478144"/>
        <c:crosses val="autoZero"/>
        <c:auto val="1"/>
        <c:lblAlgn val="ctr"/>
        <c:lblOffset val="100"/>
        <c:noMultiLvlLbl val="0"/>
      </c:catAx>
      <c:valAx>
        <c:axId val="142478144"/>
        <c:scaling>
          <c:orientation val="minMax"/>
        </c:scaling>
        <c:delete val="0"/>
        <c:axPos val="l"/>
        <c:majorGridlines>
          <c:spPr>
            <a:ln w="31750" cmpd="sng"/>
          </c:spPr>
        </c:majorGridlines>
        <c:numFmt formatCode="#,##0" sourceLinked="1"/>
        <c:majorTickMark val="out"/>
        <c:minorTickMark val="none"/>
        <c:tickLblPos val="nextTo"/>
        <c:spPr>
          <a:ln w="19050"/>
        </c:spPr>
        <c:txPr>
          <a:bodyPr/>
          <a:lstStyle/>
          <a:p>
            <a:pPr>
              <a:defRPr b="1"/>
            </a:pPr>
            <a:endParaRPr lang="hu-HU"/>
          </a:p>
        </c:txPr>
        <c:crossAx val="142770176"/>
        <c:crosses val="autoZero"/>
        <c:crossBetween val="between"/>
      </c:valAx>
      <c:valAx>
        <c:axId val="142478720"/>
        <c:scaling>
          <c:orientation val="minMax"/>
        </c:scaling>
        <c:delete val="0"/>
        <c:axPos val="r"/>
        <c:majorGridlines>
          <c:spPr>
            <a:ln w="12700"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crossAx val="142771200"/>
        <c:crosses val="max"/>
        <c:crossBetween val="between"/>
      </c:valAx>
      <c:catAx>
        <c:axId val="142771200"/>
        <c:scaling>
          <c:orientation val="minMax"/>
        </c:scaling>
        <c:delete val="1"/>
        <c:axPos val="b"/>
        <c:majorTickMark val="out"/>
        <c:minorTickMark val="none"/>
        <c:tickLblPos val="none"/>
        <c:crossAx val="14247872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036082230392246"/>
          <c:y val="0.3831755017480849"/>
          <c:w val="0.17827815483285786"/>
          <c:h val="0.25798384089687121"/>
        </c:manualLayout>
      </c:layout>
      <c:overlay val="0"/>
      <c:txPr>
        <a:bodyPr/>
        <a:lstStyle/>
        <a:p>
          <a:pPr>
            <a:defRPr sz="1200" b="1" i="0" baseline="0"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129540</xdr:colOff>
      <xdr:row>94</xdr:row>
      <xdr:rowOff>22860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342900</xdr:colOff>
      <xdr:row>93</xdr:row>
      <xdr:rowOff>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87327</xdr:rowOff>
    </xdr:from>
    <xdr:to>
      <xdr:col>9</xdr:col>
      <xdr:colOff>748164</xdr:colOff>
      <xdr:row>53</xdr:row>
      <xdr:rowOff>79828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tabSelected="1" zoomScaleNormal="100" workbookViewId="0">
      <pane xSplit="1" topLeftCell="B1" activePane="topRight" state="frozen"/>
      <selection pane="topRight" activeCell="B1" sqref="B1:AN1"/>
    </sheetView>
  </sheetViews>
  <sheetFormatPr defaultColWidth="14.42578125" defaultRowHeight="15" customHeight="1" x14ac:dyDescent="0.25"/>
  <cols>
    <col min="1" max="1" width="29.140625" customWidth="1"/>
    <col min="2" max="2" width="10.42578125" customWidth="1"/>
    <col min="3" max="3" width="10.28515625" customWidth="1"/>
    <col min="4" max="4" width="11.28515625" customWidth="1"/>
    <col min="5" max="5" width="9.7109375" customWidth="1"/>
    <col min="6" max="6" width="10.42578125" customWidth="1"/>
    <col min="7" max="7" width="9.28515625" customWidth="1"/>
    <col min="8" max="8" width="8.85546875" customWidth="1"/>
    <col min="9" max="9" width="9.7109375" customWidth="1"/>
    <col min="10" max="10" width="11.42578125" customWidth="1"/>
    <col min="11" max="11" width="9.7109375" customWidth="1"/>
    <col min="12" max="12" width="10" customWidth="1"/>
    <col min="13" max="13" width="10.28515625" customWidth="1"/>
    <col min="14" max="14" width="12" customWidth="1"/>
    <col min="15" max="15" width="9.85546875" customWidth="1"/>
    <col min="16" max="16" width="9.7109375" customWidth="1"/>
    <col min="17" max="17" width="11.5703125" customWidth="1"/>
    <col min="18" max="18" width="9.85546875" customWidth="1"/>
    <col min="19" max="19" width="10" customWidth="1"/>
    <col min="20" max="20" width="9.85546875" customWidth="1"/>
    <col min="21" max="21" width="9.28515625" customWidth="1"/>
    <col min="22" max="22" width="10.7109375" customWidth="1"/>
    <col min="23" max="23" width="11.7109375" customWidth="1"/>
    <col min="24" max="24" width="10.140625" customWidth="1"/>
    <col min="25" max="26" width="10.28515625" customWidth="1"/>
    <col min="27" max="27" width="11.85546875" customWidth="1"/>
    <col min="28" max="28" width="9.85546875" customWidth="1"/>
    <col min="29" max="29" width="9.7109375" customWidth="1"/>
    <col min="30" max="30" width="11.5703125" customWidth="1"/>
    <col min="31" max="31" width="9.85546875" customWidth="1"/>
    <col min="32" max="32" width="10" customWidth="1"/>
    <col min="33" max="33" width="9.85546875" customWidth="1"/>
    <col min="34" max="34" width="9.28515625" customWidth="1"/>
    <col min="35" max="35" width="10.7109375" customWidth="1"/>
    <col min="36" max="36" width="11.7109375" customWidth="1"/>
    <col min="37" max="37" width="10.140625" customWidth="1"/>
    <col min="38" max="39" width="10.28515625" customWidth="1"/>
    <col min="40" max="40" width="11.85546875" customWidth="1"/>
  </cols>
  <sheetData>
    <row r="1" spans="1:40" ht="18" customHeight="1" thickTop="1" thickBot="1" x14ac:dyDescent="0.3">
      <c r="A1" s="459" t="s">
        <v>142</v>
      </c>
      <c r="B1" s="107" t="s">
        <v>164</v>
      </c>
      <c r="C1" s="107" t="s">
        <v>165</v>
      </c>
      <c r="D1" s="127" t="s">
        <v>166</v>
      </c>
      <c r="E1" s="178" t="s">
        <v>167</v>
      </c>
      <c r="F1" s="178" t="s">
        <v>168</v>
      </c>
      <c r="G1" s="178" t="s">
        <v>169</v>
      </c>
      <c r="H1" s="178" t="s">
        <v>170</v>
      </c>
      <c r="I1" s="178" t="s">
        <v>171</v>
      </c>
      <c r="J1" s="178" t="s">
        <v>172</v>
      </c>
      <c r="K1" s="178" t="s">
        <v>173</v>
      </c>
      <c r="L1" s="178" t="s">
        <v>174</v>
      </c>
      <c r="M1" s="178" t="s">
        <v>175</v>
      </c>
      <c r="N1" s="179" t="s">
        <v>140</v>
      </c>
      <c r="O1" s="107" t="s">
        <v>176</v>
      </c>
      <c r="P1" s="107" t="s">
        <v>177</v>
      </c>
      <c r="Q1" s="127" t="s">
        <v>178</v>
      </c>
      <c r="R1" s="178" t="s">
        <v>179</v>
      </c>
      <c r="S1" s="178" t="s">
        <v>180</v>
      </c>
      <c r="T1" s="178" t="s">
        <v>181</v>
      </c>
      <c r="U1" s="178" t="s">
        <v>182</v>
      </c>
      <c r="V1" s="178" t="s">
        <v>183</v>
      </c>
      <c r="W1" s="178" t="s">
        <v>184</v>
      </c>
      <c r="X1" s="178" t="s">
        <v>185</v>
      </c>
      <c r="Y1" s="178" t="s">
        <v>186</v>
      </c>
      <c r="Z1" s="178" t="s">
        <v>187</v>
      </c>
      <c r="AA1" s="179" t="s">
        <v>141</v>
      </c>
      <c r="AB1" s="107" t="s">
        <v>188</v>
      </c>
      <c r="AC1" s="107" t="s">
        <v>189</v>
      </c>
      <c r="AD1" s="127" t="s">
        <v>190</v>
      </c>
      <c r="AE1" s="178" t="s">
        <v>191</v>
      </c>
      <c r="AF1" s="178" t="s">
        <v>192</v>
      </c>
      <c r="AG1" s="178" t="s">
        <v>193</v>
      </c>
      <c r="AH1" s="178" t="s">
        <v>194</v>
      </c>
      <c r="AI1" s="178" t="s">
        <v>195</v>
      </c>
      <c r="AJ1" s="178" t="s">
        <v>196</v>
      </c>
      <c r="AK1" s="178" t="s">
        <v>197</v>
      </c>
      <c r="AL1" s="178" t="s">
        <v>198</v>
      </c>
      <c r="AM1" s="178" t="s">
        <v>199</v>
      </c>
      <c r="AN1" s="587" t="s">
        <v>200</v>
      </c>
    </row>
    <row r="2" spans="1:40" ht="12.75" customHeight="1" thickBot="1" x14ac:dyDescent="0.3">
      <c r="A2" s="261" t="s">
        <v>43</v>
      </c>
      <c r="B2" s="147">
        <f>reszletek!B121/1000</f>
        <v>0</v>
      </c>
      <c r="C2" s="147">
        <f>reszletek!C121/1000</f>
        <v>0</v>
      </c>
      <c r="D2" s="148">
        <f>reszletek!D121/1000</f>
        <v>0</v>
      </c>
      <c r="E2" s="182">
        <f>reszletek!E121/1000</f>
        <v>0</v>
      </c>
      <c r="F2" s="182">
        <f>reszletek!F121/1000</f>
        <v>0</v>
      </c>
      <c r="G2" s="182">
        <f>reszletek!G121/1000</f>
        <v>0</v>
      </c>
      <c r="H2" s="182">
        <f>reszletek!H121/1000</f>
        <v>0</v>
      </c>
      <c r="I2" s="182">
        <f>reszletek!I121/1000</f>
        <v>0</v>
      </c>
      <c r="J2" s="182">
        <f>reszletek!J121/1000</f>
        <v>0</v>
      </c>
      <c r="K2" s="182">
        <f>reszletek!K121/1000</f>
        <v>0</v>
      </c>
      <c r="L2" s="182">
        <f>reszletek!L121/1000</f>
        <v>0</v>
      </c>
      <c r="M2" s="182">
        <f>reszletek!M121/1000</f>
        <v>0</v>
      </c>
      <c r="N2" s="159">
        <f>SUM(B2:M2)</f>
        <v>0</v>
      </c>
      <c r="O2" s="183">
        <f>reszletek!O121/1000</f>
        <v>0</v>
      </c>
      <c r="P2" s="184">
        <f>reszletek!P121/1000</f>
        <v>0</v>
      </c>
      <c r="Q2" s="182">
        <f>reszletek!Q121/1000</f>
        <v>0</v>
      </c>
      <c r="R2" s="182">
        <f>reszletek!R121/1000</f>
        <v>0</v>
      </c>
      <c r="S2" s="182">
        <f>reszletek!S121/1000</f>
        <v>0</v>
      </c>
      <c r="T2" s="182">
        <f>reszletek!T121/1000</f>
        <v>0</v>
      </c>
      <c r="U2" s="182">
        <f>reszletek!U121/1000</f>
        <v>0</v>
      </c>
      <c r="V2" s="182">
        <f>reszletek!V121/1000</f>
        <v>0</v>
      </c>
      <c r="W2" s="182">
        <f>reszletek!W121/1000</f>
        <v>0</v>
      </c>
      <c r="X2" s="182">
        <f>reszletek!X121/1000</f>
        <v>0</v>
      </c>
      <c r="Y2" s="182">
        <f>reszletek!Y121/1000</f>
        <v>0</v>
      </c>
      <c r="Z2" s="182">
        <f>reszletek!Z121/1000</f>
        <v>0</v>
      </c>
      <c r="AA2" s="159">
        <f>SUM(O2:Z2)</f>
        <v>0</v>
      </c>
      <c r="AB2" s="183">
        <f>reszletek!AB121/1000</f>
        <v>0</v>
      </c>
      <c r="AC2" s="184">
        <f>reszletek!AC121/1000</f>
        <v>0</v>
      </c>
      <c r="AD2" s="182">
        <f>reszletek!AD121/1000</f>
        <v>0</v>
      </c>
      <c r="AE2" s="182">
        <f>reszletek!AE121/1000</f>
        <v>0</v>
      </c>
      <c r="AF2" s="182">
        <f>reszletek!AF121/1000</f>
        <v>0</v>
      </c>
      <c r="AG2" s="182">
        <f>reszletek!AG121/1000</f>
        <v>0</v>
      </c>
      <c r="AH2" s="182">
        <f>reszletek!AH121/1000</f>
        <v>0</v>
      </c>
      <c r="AI2" s="182">
        <f>reszletek!AI121/1000</f>
        <v>0</v>
      </c>
      <c r="AJ2" s="182">
        <f>reszletek!AJ121/1000</f>
        <v>0</v>
      </c>
      <c r="AK2" s="182">
        <f>reszletek!AK121/1000</f>
        <v>0</v>
      </c>
      <c r="AL2" s="182">
        <f>reszletek!AL121/1000</f>
        <v>0</v>
      </c>
      <c r="AM2" s="182">
        <f>reszletek!AM121/1000</f>
        <v>0</v>
      </c>
      <c r="AN2" s="460">
        <f>SUM(AB2:AM2)</f>
        <v>0</v>
      </c>
    </row>
    <row r="3" spans="1:40" ht="12.75" customHeight="1" thickBot="1" x14ac:dyDescent="0.3">
      <c r="A3" s="438" t="s">
        <v>44</v>
      </c>
      <c r="B3" s="128"/>
      <c r="C3" s="128"/>
      <c r="D3" s="129"/>
      <c r="E3" s="185"/>
      <c r="F3" s="185"/>
      <c r="G3" s="186"/>
      <c r="H3" s="186"/>
      <c r="I3" s="186"/>
      <c r="J3" s="186"/>
      <c r="K3" s="186"/>
      <c r="L3" s="186"/>
      <c r="M3" s="186"/>
      <c r="N3" s="187"/>
      <c r="O3" s="188"/>
      <c r="P3" s="189"/>
      <c r="Q3" s="185"/>
      <c r="R3" s="185"/>
      <c r="S3" s="186"/>
      <c r="T3" s="186"/>
      <c r="U3" s="186"/>
      <c r="V3" s="186"/>
      <c r="W3" s="186"/>
      <c r="X3" s="186"/>
      <c r="Y3" s="186"/>
      <c r="Z3" s="186"/>
      <c r="AA3" s="187"/>
      <c r="AB3" s="188"/>
      <c r="AC3" s="189"/>
      <c r="AD3" s="185"/>
      <c r="AE3" s="185"/>
      <c r="AF3" s="186"/>
      <c r="AG3" s="186"/>
      <c r="AH3" s="186"/>
      <c r="AI3" s="186"/>
      <c r="AJ3" s="186"/>
      <c r="AK3" s="186"/>
      <c r="AL3" s="186"/>
      <c r="AM3" s="186"/>
      <c r="AN3" s="461"/>
    </row>
    <row r="4" spans="1:40" ht="12.75" customHeight="1" thickBot="1" x14ac:dyDescent="0.3">
      <c r="A4" s="246" t="s">
        <v>45</v>
      </c>
      <c r="B4" s="147"/>
      <c r="C4" s="147"/>
      <c r="D4" s="148"/>
      <c r="E4" s="182"/>
      <c r="F4" s="182"/>
      <c r="G4" s="182"/>
      <c r="H4" s="182"/>
      <c r="I4" s="182"/>
      <c r="J4" s="182"/>
      <c r="K4" s="182"/>
      <c r="L4" s="182"/>
      <c r="M4" s="182"/>
      <c r="N4" s="159"/>
      <c r="O4" s="183"/>
      <c r="P4" s="184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59"/>
      <c r="AB4" s="183"/>
      <c r="AC4" s="184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460"/>
    </row>
    <row r="5" spans="1:40" ht="12.75" customHeight="1" x14ac:dyDescent="0.25">
      <c r="A5" s="248" t="s">
        <v>46</v>
      </c>
      <c r="B5" s="130">
        <f>reszletek!B23</f>
        <v>0</v>
      </c>
      <c r="C5" s="130">
        <f>reszletek!C23</f>
        <v>0</v>
      </c>
      <c r="D5" s="131">
        <f>+reszletek!C23</f>
        <v>0</v>
      </c>
      <c r="E5" s="190">
        <f>+reszletek!D23</f>
        <v>0</v>
      </c>
      <c r="F5" s="190">
        <f>+reszletek!E23</f>
        <v>0</v>
      </c>
      <c r="G5" s="190">
        <f>+reszletek!F23</f>
        <v>0</v>
      </c>
      <c r="H5" s="190">
        <f>+reszletek!G23</f>
        <v>0</v>
      </c>
      <c r="I5" s="190">
        <f>+reszletek!H23</f>
        <v>0</v>
      </c>
      <c r="J5" s="190">
        <f>+reszletek!I23</f>
        <v>0</v>
      </c>
      <c r="K5" s="190">
        <f>+reszletek!J23</f>
        <v>0</v>
      </c>
      <c r="L5" s="190">
        <f>+reszletek!K23</f>
        <v>0</v>
      </c>
      <c r="M5" s="190">
        <f>+reszletek!L23</f>
        <v>0</v>
      </c>
      <c r="N5" s="191">
        <f t="shared" ref="N5:N14" si="0">SUM(B5:M5)</f>
        <v>0</v>
      </c>
      <c r="O5" s="160">
        <f>reszletek!O23</f>
        <v>0</v>
      </c>
      <c r="P5" s="192">
        <f>reszletek!P23</f>
        <v>0</v>
      </c>
      <c r="Q5" s="190">
        <f>+reszletek!P23</f>
        <v>0</v>
      </c>
      <c r="R5" s="190">
        <f>+reszletek!Q23</f>
        <v>0</v>
      </c>
      <c r="S5" s="190">
        <f>+reszletek!R23</f>
        <v>0</v>
      </c>
      <c r="T5" s="190">
        <f>+reszletek!S23</f>
        <v>0</v>
      </c>
      <c r="U5" s="190">
        <f>+reszletek!T23</f>
        <v>0</v>
      </c>
      <c r="V5" s="190">
        <f>+reszletek!U23</f>
        <v>0</v>
      </c>
      <c r="W5" s="190">
        <f>+reszletek!V23</f>
        <v>0</v>
      </c>
      <c r="X5" s="190">
        <f>+reszletek!W23</f>
        <v>0</v>
      </c>
      <c r="Y5" s="190">
        <f>+reszletek!X23</f>
        <v>0</v>
      </c>
      <c r="Z5" s="190">
        <f>+reszletek!Y23</f>
        <v>0</v>
      </c>
      <c r="AA5" s="191">
        <f t="shared" ref="AA5:AA14" si="1">SUM(O5:Z5)</f>
        <v>0</v>
      </c>
      <c r="AB5" s="160">
        <f>reszletek!AB23</f>
        <v>0</v>
      </c>
      <c r="AC5" s="192">
        <f>reszletek!AC23</f>
        <v>0</v>
      </c>
      <c r="AD5" s="190">
        <f>+reszletek!AC23</f>
        <v>0</v>
      </c>
      <c r="AE5" s="190">
        <f>+reszletek!AD23</f>
        <v>0</v>
      </c>
      <c r="AF5" s="190">
        <f>+reszletek!AE23</f>
        <v>0</v>
      </c>
      <c r="AG5" s="190">
        <f>+reszletek!AF23</f>
        <v>0</v>
      </c>
      <c r="AH5" s="190">
        <f>+reszletek!AG23</f>
        <v>0</v>
      </c>
      <c r="AI5" s="190">
        <f>+reszletek!AH23</f>
        <v>0</v>
      </c>
      <c r="AJ5" s="190">
        <f>+reszletek!AI23</f>
        <v>0</v>
      </c>
      <c r="AK5" s="190">
        <f>+reszletek!AJ23</f>
        <v>0</v>
      </c>
      <c r="AL5" s="190">
        <f>+reszletek!AK23</f>
        <v>0</v>
      </c>
      <c r="AM5" s="190">
        <f>+reszletek!AL23</f>
        <v>0</v>
      </c>
      <c r="AN5" s="441">
        <f t="shared" ref="AN5:AN14" si="2">SUM(AB5:AM5)</f>
        <v>0</v>
      </c>
    </row>
    <row r="6" spans="1:40" ht="12.75" customHeight="1" x14ac:dyDescent="0.25">
      <c r="A6" s="252" t="s">
        <v>47</v>
      </c>
      <c r="B6" s="132">
        <f>reszletek!B42</f>
        <v>0</v>
      </c>
      <c r="C6" s="132">
        <f>reszletek!C42</f>
        <v>0</v>
      </c>
      <c r="D6" s="132">
        <f>reszletek!D42</f>
        <v>0</v>
      </c>
      <c r="E6" s="132">
        <f>reszletek!E42</f>
        <v>0</v>
      </c>
      <c r="F6" s="132">
        <f>reszletek!F42</f>
        <v>0</v>
      </c>
      <c r="G6" s="132">
        <f>reszletek!G42</f>
        <v>0</v>
      </c>
      <c r="H6" s="132">
        <f>reszletek!H42</f>
        <v>0</v>
      </c>
      <c r="I6" s="132">
        <f>reszletek!I42</f>
        <v>0</v>
      </c>
      <c r="J6" s="132">
        <f>reszletek!J42</f>
        <v>0</v>
      </c>
      <c r="K6" s="132">
        <f>reszletek!K42</f>
        <v>0</v>
      </c>
      <c r="L6" s="132">
        <f>reszletek!L42</f>
        <v>0</v>
      </c>
      <c r="M6" s="132">
        <f>reszletek!M42</f>
        <v>0</v>
      </c>
      <c r="N6" s="194">
        <f t="shared" si="0"/>
        <v>0</v>
      </c>
      <c r="O6" s="161">
        <f>reszletek!O42</f>
        <v>0</v>
      </c>
      <c r="P6" s="195">
        <f>reszletek!P42</f>
        <v>0</v>
      </c>
      <c r="Q6" s="193">
        <f>reszletek!Q42</f>
        <v>0</v>
      </c>
      <c r="R6" s="193">
        <f>reszletek!R42</f>
        <v>0</v>
      </c>
      <c r="S6" s="193">
        <f>reszletek!S42</f>
        <v>0</v>
      </c>
      <c r="T6" s="193">
        <f>reszletek!T42</f>
        <v>0</v>
      </c>
      <c r="U6" s="193">
        <f>reszletek!U42</f>
        <v>0</v>
      </c>
      <c r="V6" s="193">
        <f>reszletek!V42</f>
        <v>0</v>
      </c>
      <c r="W6" s="193">
        <f>reszletek!W42</f>
        <v>0</v>
      </c>
      <c r="X6" s="193">
        <f>reszletek!X42</f>
        <v>0</v>
      </c>
      <c r="Y6" s="193">
        <f>reszletek!Y42</f>
        <v>0</v>
      </c>
      <c r="Z6" s="193">
        <f>reszletek!Z42</f>
        <v>0</v>
      </c>
      <c r="AA6" s="194">
        <f t="shared" si="1"/>
        <v>0</v>
      </c>
      <c r="AB6" s="161">
        <f>reszletek!AB42</f>
        <v>0</v>
      </c>
      <c r="AC6" s="195">
        <f>reszletek!AC42</f>
        <v>0</v>
      </c>
      <c r="AD6" s="193">
        <f>reszletek!AD42</f>
        <v>0</v>
      </c>
      <c r="AE6" s="193">
        <f>reszletek!AE42</f>
        <v>0</v>
      </c>
      <c r="AF6" s="193">
        <f>reszletek!AF42</f>
        <v>0</v>
      </c>
      <c r="AG6" s="193">
        <f>reszletek!AG42</f>
        <v>0</v>
      </c>
      <c r="AH6" s="193">
        <f>reszletek!AH42</f>
        <v>0</v>
      </c>
      <c r="AI6" s="193">
        <f>reszletek!AI42</f>
        <v>0</v>
      </c>
      <c r="AJ6" s="193">
        <f>reszletek!AJ42</f>
        <v>0</v>
      </c>
      <c r="AK6" s="193">
        <f>reszletek!AK42</f>
        <v>0</v>
      </c>
      <c r="AL6" s="193">
        <f>reszletek!AL42</f>
        <v>0</v>
      </c>
      <c r="AM6" s="193">
        <f>reszletek!AM42</f>
        <v>0</v>
      </c>
      <c r="AN6" s="462">
        <f t="shared" si="2"/>
        <v>0</v>
      </c>
    </row>
    <row r="7" spans="1:40" ht="12.75" customHeight="1" x14ac:dyDescent="0.25">
      <c r="A7" s="252" t="s">
        <v>48</v>
      </c>
      <c r="B7" s="132">
        <f>reszletek!B50</f>
        <v>0</v>
      </c>
      <c r="C7" s="132">
        <f>reszletek!C50</f>
        <v>0</v>
      </c>
      <c r="D7" s="133">
        <f>reszletek!D50</f>
        <v>0</v>
      </c>
      <c r="E7" s="193">
        <f>reszletek!E50</f>
        <v>0</v>
      </c>
      <c r="F7" s="193">
        <f>reszletek!F50</f>
        <v>0</v>
      </c>
      <c r="G7" s="193">
        <f>reszletek!G50</f>
        <v>0</v>
      </c>
      <c r="H7" s="193">
        <f>reszletek!H50</f>
        <v>0</v>
      </c>
      <c r="I7" s="193">
        <f>reszletek!I50</f>
        <v>0</v>
      </c>
      <c r="J7" s="193">
        <f>reszletek!J50</f>
        <v>0</v>
      </c>
      <c r="K7" s="193">
        <f>reszletek!K50</f>
        <v>0</v>
      </c>
      <c r="L7" s="193">
        <f>reszletek!L50</f>
        <v>0</v>
      </c>
      <c r="M7" s="193">
        <f>reszletek!M50</f>
        <v>0</v>
      </c>
      <c r="N7" s="194">
        <f t="shared" si="0"/>
        <v>0</v>
      </c>
      <c r="O7" s="161">
        <f>reszletek!O50</f>
        <v>0</v>
      </c>
      <c r="P7" s="195">
        <f>reszletek!P50</f>
        <v>0</v>
      </c>
      <c r="Q7" s="193">
        <f>reszletek!Q50</f>
        <v>0</v>
      </c>
      <c r="R7" s="193">
        <f>reszletek!R50</f>
        <v>0</v>
      </c>
      <c r="S7" s="193">
        <f>reszletek!S50</f>
        <v>0</v>
      </c>
      <c r="T7" s="193">
        <f>reszletek!T50</f>
        <v>0</v>
      </c>
      <c r="U7" s="193">
        <f>reszletek!U50</f>
        <v>0</v>
      </c>
      <c r="V7" s="193">
        <f>reszletek!V50</f>
        <v>0</v>
      </c>
      <c r="W7" s="193">
        <f>reszletek!W50</f>
        <v>0</v>
      </c>
      <c r="X7" s="193">
        <f>reszletek!X50</f>
        <v>0</v>
      </c>
      <c r="Y7" s="193">
        <f>reszletek!Y50</f>
        <v>0</v>
      </c>
      <c r="Z7" s="193">
        <f>reszletek!Z50</f>
        <v>0</v>
      </c>
      <c r="AA7" s="194">
        <f t="shared" si="1"/>
        <v>0</v>
      </c>
      <c r="AB7" s="161">
        <f>reszletek!AB50</f>
        <v>0</v>
      </c>
      <c r="AC7" s="195">
        <f>reszletek!AC50</f>
        <v>0</v>
      </c>
      <c r="AD7" s="193">
        <f>reszletek!AD50</f>
        <v>0</v>
      </c>
      <c r="AE7" s="193">
        <f>reszletek!AE50</f>
        <v>0</v>
      </c>
      <c r="AF7" s="193">
        <f>reszletek!AF50</f>
        <v>0</v>
      </c>
      <c r="AG7" s="193">
        <f>reszletek!AG50</f>
        <v>0</v>
      </c>
      <c r="AH7" s="193">
        <f>reszletek!AH50</f>
        <v>0</v>
      </c>
      <c r="AI7" s="193">
        <f>reszletek!AI50</f>
        <v>0</v>
      </c>
      <c r="AJ7" s="193">
        <f>reszletek!AJ50</f>
        <v>0</v>
      </c>
      <c r="AK7" s="193">
        <f>reszletek!AK50</f>
        <v>0</v>
      </c>
      <c r="AL7" s="193">
        <f>reszletek!AL50</f>
        <v>0</v>
      </c>
      <c r="AM7" s="193">
        <f>reszletek!AM50</f>
        <v>0</v>
      </c>
      <c r="AN7" s="462">
        <f t="shared" si="2"/>
        <v>0</v>
      </c>
    </row>
    <row r="8" spans="1:40" ht="12.75" customHeight="1" x14ac:dyDescent="0.25">
      <c r="A8" s="252" t="s">
        <v>49</v>
      </c>
      <c r="B8" s="132"/>
      <c r="C8" s="132"/>
      <c r="D8" s="133"/>
      <c r="E8" s="193"/>
      <c r="F8" s="193"/>
      <c r="G8" s="196"/>
      <c r="H8" s="196"/>
      <c r="I8" s="196"/>
      <c r="J8" s="196"/>
      <c r="K8" s="196"/>
      <c r="L8" s="196"/>
      <c r="M8" s="196"/>
      <c r="N8" s="194">
        <f t="shared" si="0"/>
        <v>0</v>
      </c>
      <c r="O8" s="161"/>
      <c r="P8" s="195"/>
      <c r="Q8" s="193"/>
      <c r="R8" s="193"/>
      <c r="S8" s="196"/>
      <c r="T8" s="196"/>
      <c r="U8" s="196"/>
      <c r="V8" s="196"/>
      <c r="W8" s="196"/>
      <c r="X8" s="196"/>
      <c r="Y8" s="196"/>
      <c r="Z8" s="196"/>
      <c r="AA8" s="194">
        <f t="shared" si="1"/>
        <v>0</v>
      </c>
      <c r="AB8" s="161"/>
      <c r="AC8" s="195"/>
      <c r="AD8" s="193"/>
      <c r="AE8" s="193"/>
      <c r="AF8" s="196"/>
      <c r="AG8" s="196"/>
      <c r="AH8" s="196"/>
      <c r="AI8" s="196"/>
      <c r="AJ8" s="196"/>
      <c r="AK8" s="196"/>
      <c r="AL8" s="196"/>
      <c r="AM8" s="196"/>
      <c r="AN8" s="462">
        <f t="shared" si="2"/>
        <v>0</v>
      </c>
    </row>
    <row r="9" spans="1:40" ht="12.75" customHeight="1" thickBot="1" x14ac:dyDescent="0.3">
      <c r="A9" s="259" t="s">
        <v>50</v>
      </c>
      <c r="B9" s="134"/>
      <c r="C9" s="134"/>
      <c r="D9" s="135"/>
      <c r="E9" s="197"/>
      <c r="F9" s="197"/>
      <c r="G9" s="197"/>
      <c r="H9" s="197"/>
      <c r="I9" s="197"/>
      <c r="J9" s="197"/>
      <c r="K9" s="197"/>
      <c r="L9" s="197"/>
      <c r="M9" s="197"/>
      <c r="N9" s="198">
        <f t="shared" si="0"/>
        <v>0</v>
      </c>
      <c r="O9" s="162"/>
      <c r="P9" s="199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8">
        <f t="shared" si="1"/>
        <v>0</v>
      </c>
      <c r="AB9" s="162"/>
      <c r="AC9" s="199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463">
        <f t="shared" si="2"/>
        <v>0</v>
      </c>
    </row>
    <row r="10" spans="1:40" ht="12.75" customHeight="1" thickBot="1" x14ac:dyDescent="0.3">
      <c r="A10" s="254" t="s">
        <v>51</v>
      </c>
      <c r="B10" s="149">
        <f t="shared" ref="B10:M10" si="3">SUM(B5:B9)</f>
        <v>0</v>
      </c>
      <c r="C10" s="149">
        <f t="shared" si="3"/>
        <v>0</v>
      </c>
      <c r="D10" s="149">
        <f t="shared" si="3"/>
        <v>0</v>
      </c>
      <c r="E10" s="149">
        <f t="shared" si="3"/>
        <v>0</v>
      </c>
      <c r="F10" s="149">
        <f t="shared" si="3"/>
        <v>0</v>
      </c>
      <c r="G10" s="149">
        <f t="shared" si="3"/>
        <v>0</v>
      </c>
      <c r="H10" s="149">
        <f t="shared" si="3"/>
        <v>0</v>
      </c>
      <c r="I10" s="149">
        <f t="shared" si="3"/>
        <v>0</v>
      </c>
      <c r="J10" s="149">
        <f t="shared" si="3"/>
        <v>0</v>
      </c>
      <c r="K10" s="149">
        <f t="shared" si="3"/>
        <v>0</v>
      </c>
      <c r="L10" s="149">
        <f t="shared" si="3"/>
        <v>0</v>
      </c>
      <c r="M10" s="149">
        <f t="shared" si="3"/>
        <v>0</v>
      </c>
      <c r="N10" s="201">
        <f t="shared" si="0"/>
        <v>0</v>
      </c>
      <c r="O10" s="202">
        <f t="shared" ref="O10:Z10" si="4">SUM(O5:O9)</f>
        <v>0</v>
      </c>
      <c r="P10" s="203">
        <f t="shared" si="4"/>
        <v>0</v>
      </c>
      <c r="Q10" s="200">
        <f t="shared" si="4"/>
        <v>0</v>
      </c>
      <c r="R10" s="200">
        <f t="shared" si="4"/>
        <v>0</v>
      </c>
      <c r="S10" s="200">
        <f t="shared" si="4"/>
        <v>0</v>
      </c>
      <c r="T10" s="200">
        <f t="shared" si="4"/>
        <v>0</v>
      </c>
      <c r="U10" s="200">
        <f t="shared" si="4"/>
        <v>0</v>
      </c>
      <c r="V10" s="200">
        <f t="shared" si="4"/>
        <v>0</v>
      </c>
      <c r="W10" s="200">
        <f t="shared" si="4"/>
        <v>0</v>
      </c>
      <c r="X10" s="200">
        <f t="shared" si="4"/>
        <v>0</v>
      </c>
      <c r="Y10" s="200">
        <f t="shared" si="4"/>
        <v>0</v>
      </c>
      <c r="Z10" s="200">
        <f t="shared" si="4"/>
        <v>0</v>
      </c>
      <c r="AA10" s="201">
        <f t="shared" si="1"/>
        <v>0</v>
      </c>
      <c r="AB10" s="202">
        <f t="shared" ref="AB10:AM10" si="5">SUM(AB5:AB9)</f>
        <v>0</v>
      </c>
      <c r="AC10" s="203">
        <f t="shared" si="5"/>
        <v>0</v>
      </c>
      <c r="AD10" s="200">
        <f t="shared" si="5"/>
        <v>0</v>
      </c>
      <c r="AE10" s="200">
        <f t="shared" si="5"/>
        <v>0</v>
      </c>
      <c r="AF10" s="200">
        <f t="shared" si="5"/>
        <v>0</v>
      </c>
      <c r="AG10" s="200">
        <f t="shared" si="5"/>
        <v>0</v>
      </c>
      <c r="AH10" s="200">
        <f t="shared" si="5"/>
        <v>0</v>
      </c>
      <c r="AI10" s="200">
        <f t="shared" si="5"/>
        <v>0</v>
      </c>
      <c r="AJ10" s="200">
        <f t="shared" si="5"/>
        <v>0</v>
      </c>
      <c r="AK10" s="200">
        <f t="shared" si="5"/>
        <v>0</v>
      </c>
      <c r="AL10" s="200">
        <f t="shared" si="5"/>
        <v>0</v>
      </c>
      <c r="AM10" s="200">
        <f t="shared" si="5"/>
        <v>0</v>
      </c>
      <c r="AN10" s="464">
        <f t="shared" si="2"/>
        <v>0</v>
      </c>
    </row>
    <row r="11" spans="1:40" ht="12.75" customHeight="1" x14ac:dyDescent="0.25">
      <c r="A11" s="248" t="s">
        <v>52</v>
      </c>
      <c r="B11" s="130">
        <f>reszletek!B62</f>
        <v>0</v>
      </c>
      <c r="C11" s="130">
        <f>reszletek!C62</f>
        <v>0</v>
      </c>
      <c r="D11" s="130">
        <f>reszletek!D62</f>
        <v>0</v>
      </c>
      <c r="E11" s="130">
        <f>reszletek!E62</f>
        <v>0</v>
      </c>
      <c r="F11" s="130">
        <f>reszletek!F62</f>
        <v>0</v>
      </c>
      <c r="G11" s="130">
        <f>reszletek!G62</f>
        <v>0</v>
      </c>
      <c r="H11" s="130">
        <f>reszletek!H62</f>
        <v>0</v>
      </c>
      <c r="I11" s="130">
        <f>reszletek!I62</f>
        <v>0</v>
      </c>
      <c r="J11" s="130">
        <f>reszletek!J62</f>
        <v>0</v>
      </c>
      <c r="K11" s="130">
        <f>reszletek!K62</f>
        <v>0</v>
      </c>
      <c r="L11" s="130">
        <f>reszletek!L62</f>
        <v>0</v>
      </c>
      <c r="M11" s="130">
        <f>reszletek!M62</f>
        <v>0</v>
      </c>
      <c r="N11" s="191">
        <f t="shared" si="0"/>
        <v>0</v>
      </c>
      <c r="O11" s="160">
        <f>reszletek!O62</f>
        <v>0</v>
      </c>
      <c r="P11" s="192">
        <f>reszletek!P62</f>
        <v>0</v>
      </c>
      <c r="Q11" s="190">
        <f>reszletek!Q62</f>
        <v>0</v>
      </c>
      <c r="R11" s="190">
        <f>reszletek!R62</f>
        <v>0</v>
      </c>
      <c r="S11" s="190">
        <f>reszletek!S62</f>
        <v>0</v>
      </c>
      <c r="T11" s="190">
        <f>reszletek!T62</f>
        <v>0</v>
      </c>
      <c r="U11" s="190">
        <f>reszletek!U62</f>
        <v>0</v>
      </c>
      <c r="V11" s="190">
        <f>reszletek!V62</f>
        <v>0</v>
      </c>
      <c r="W11" s="190">
        <f>reszletek!W62</f>
        <v>0</v>
      </c>
      <c r="X11" s="190">
        <f>reszletek!X62</f>
        <v>0</v>
      </c>
      <c r="Y11" s="190">
        <f>reszletek!Y62</f>
        <v>0</v>
      </c>
      <c r="Z11" s="190">
        <f>reszletek!Z62</f>
        <v>0</v>
      </c>
      <c r="AA11" s="191">
        <f t="shared" si="1"/>
        <v>0</v>
      </c>
      <c r="AB11" s="160">
        <f>reszletek!AB62</f>
        <v>0</v>
      </c>
      <c r="AC11" s="192">
        <f>reszletek!AC62</f>
        <v>0</v>
      </c>
      <c r="AD11" s="190">
        <f>reszletek!AD62</f>
        <v>0</v>
      </c>
      <c r="AE11" s="190">
        <f>reszletek!AE62</f>
        <v>0</v>
      </c>
      <c r="AF11" s="190">
        <f>reszletek!AF62</f>
        <v>0</v>
      </c>
      <c r="AG11" s="190">
        <f>reszletek!AG62</f>
        <v>0</v>
      </c>
      <c r="AH11" s="190">
        <f>reszletek!AH62</f>
        <v>0</v>
      </c>
      <c r="AI11" s="190">
        <f>reszletek!AI62</f>
        <v>0</v>
      </c>
      <c r="AJ11" s="190">
        <f>reszletek!AJ62</f>
        <v>0</v>
      </c>
      <c r="AK11" s="190">
        <f>reszletek!AK62</f>
        <v>0</v>
      </c>
      <c r="AL11" s="190">
        <f>reszletek!AL62</f>
        <v>0</v>
      </c>
      <c r="AM11" s="190">
        <f>reszletek!AM62</f>
        <v>0</v>
      </c>
      <c r="AN11" s="441">
        <f t="shared" si="2"/>
        <v>0</v>
      </c>
    </row>
    <row r="12" spans="1:40" ht="12.75" customHeight="1" x14ac:dyDescent="0.25">
      <c r="A12" s="252" t="s">
        <v>53</v>
      </c>
      <c r="B12" s="132"/>
      <c r="C12" s="132"/>
      <c r="D12" s="133"/>
      <c r="E12" s="193"/>
      <c r="F12" s="193"/>
      <c r="G12" s="196"/>
      <c r="H12" s="196"/>
      <c r="I12" s="196"/>
      <c r="J12" s="196"/>
      <c r="K12" s="196"/>
      <c r="L12" s="196"/>
      <c r="M12" s="196"/>
      <c r="N12" s="194">
        <f t="shared" si="0"/>
        <v>0</v>
      </c>
      <c r="O12" s="161"/>
      <c r="P12" s="195"/>
      <c r="Q12" s="193"/>
      <c r="R12" s="193"/>
      <c r="S12" s="196"/>
      <c r="T12" s="196"/>
      <c r="U12" s="196"/>
      <c r="V12" s="196"/>
      <c r="W12" s="196"/>
      <c r="X12" s="196"/>
      <c r="Y12" s="196"/>
      <c r="Z12" s="196"/>
      <c r="AA12" s="194">
        <f t="shared" si="1"/>
        <v>0</v>
      </c>
      <c r="AB12" s="161"/>
      <c r="AC12" s="195"/>
      <c r="AD12" s="193"/>
      <c r="AE12" s="193"/>
      <c r="AF12" s="196"/>
      <c r="AG12" s="196"/>
      <c r="AH12" s="196"/>
      <c r="AI12" s="196"/>
      <c r="AJ12" s="196"/>
      <c r="AK12" s="196"/>
      <c r="AL12" s="196"/>
      <c r="AM12" s="196"/>
      <c r="AN12" s="462">
        <f t="shared" si="2"/>
        <v>0</v>
      </c>
    </row>
    <row r="13" spans="1:40" ht="12.75" customHeight="1" thickBot="1" x14ac:dyDescent="0.3">
      <c r="A13" s="259" t="s">
        <v>54</v>
      </c>
      <c r="B13" s="134">
        <f>reszletek!B63</f>
        <v>0</v>
      </c>
      <c r="C13" s="134">
        <f>reszletek!C63</f>
        <v>0</v>
      </c>
      <c r="D13" s="134">
        <f>reszletek!D63</f>
        <v>0</v>
      </c>
      <c r="E13" s="134">
        <f>reszletek!E63</f>
        <v>0</v>
      </c>
      <c r="F13" s="134">
        <f>reszletek!F63</f>
        <v>0</v>
      </c>
      <c r="G13" s="134">
        <f>reszletek!G63</f>
        <v>0</v>
      </c>
      <c r="H13" s="134">
        <f>reszletek!H63</f>
        <v>0</v>
      </c>
      <c r="I13" s="134">
        <f>reszletek!I63</f>
        <v>0</v>
      </c>
      <c r="J13" s="134">
        <f>reszletek!J63</f>
        <v>0</v>
      </c>
      <c r="K13" s="134">
        <f>reszletek!K63</f>
        <v>0</v>
      </c>
      <c r="L13" s="134">
        <f>reszletek!L63</f>
        <v>0</v>
      </c>
      <c r="M13" s="134">
        <f>reszletek!M63</f>
        <v>0</v>
      </c>
      <c r="N13" s="198">
        <f t="shared" si="0"/>
        <v>0</v>
      </c>
      <c r="O13" s="162">
        <f>reszletek!O63</f>
        <v>0</v>
      </c>
      <c r="P13" s="205">
        <f>reszletek!P63</f>
        <v>0</v>
      </c>
      <c r="Q13" s="204">
        <f>reszletek!Q63</f>
        <v>0</v>
      </c>
      <c r="R13" s="204">
        <f>reszletek!R63</f>
        <v>0</v>
      </c>
      <c r="S13" s="204">
        <f>reszletek!S63</f>
        <v>0</v>
      </c>
      <c r="T13" s="204">
        <f>reszletek!T63</f>
        <v>0</v>
      </c>
      <c r="U13" s="204">
        <f>reszletek!U63</f>
        <v>0</v>
      </c>
      <c r="V13" s="204">
        <f>reszletek!V63</f>
        <v>0</v>
      </c>
      <c r="W13" s="204">
        <f>reszletek!W63</f>
        <v>0</v>
      </c>
      <c r="X13" s="204">
        <f>reszletek!X63</f>
        <v>0</v>
      </c>
      <c r="Y13" s="204">
        <f>reszletek!Y63</f>
        <v>0</v>
      </c>
      <c r="Z13" s="204">
        <f>reszletek!Z63</f>
        <v>0</v>
      </c>
      <c r="AA13" s="198">
        <f t="shared" si="1"/>
        <v>0</v>
      </c>
      <c r="AB13" s="162">
        <f>reszletek!AB63</f>
        <v>0</v>
      </c>
      <c r="AC13" s="205">
        <f>reszletek!AC63</f>
        <v>0</v>
      </c>
      <c r="AD13" s="204">
        <f>reszletek!AD63</f>
        <v>0</v>
      </c>
      <c r="AE13" s="204">
        <f>reszletek!AE63</f>
        <v>0</v>
      </c>
      <c r="AF13" s="204">
        <f>reszletek!AF63</f>
        <v>0</v>
      </c>
      <c r="AG13" s="204">
        <f>reszletek!AG63</f>
        <v>0</v>
      </c>
      <c r="AH13" s="204">
        <f>reszletek!AH63</f>
        <v>0</v>
      </c>
      <c r="AI13" s="204">
        <f>reszletek!AI63</f>
        <v>0</v>
      </c>
      <c r="AJ13" s="204">
        <f>reszletek!AJ63</f>
        <v>0</v>
      </c>
      <c r="AK13" s="204">
        <f>reszletek!AK63</f>
        <v>0</v>
      </c>
      <c r="AL13" s="204">
        <f>reszletek!AL63</f>
        <v>0</v>
      </c>
      <c r="AM13" s="204">
        <f>reszletek!AM63</f>
        <v>0</v>
      </c>
      <c r="AN13" s="463">
        <f t="shared" si="2"/>
        <v>0</v>
      </c>
    </row>
    <row r="14" spans="1:40" ht="12.75" customHeight="1" thickBot="1" x14ac:dyDescent="0.3">
      <c r="A14" s="254" t="s">
        <v>55</v>
      </c>
      <c r="B14" s="149">
        <f t="shared" ref="B14:M14" si="6">SUM(B11:B13)</f>
        <v>0</v>
      </c>
      <c r="C14" s="149">
        <f t="shared" si="6"/>
        <v>0</v>
      </c>
      <c r="D14" s="150">
        <f t="shared" si="6"/>
        <v>0</v>
      </c>
      <c r="E14" s="200">
        <f t="shared" si="6"/>
        <v>0</v>
      </c>
      <c r="F14" s="200">
        <f t="shared" si="6"/>
        <v>0</v>
      </c>
      <c r="G14" s="200">
        <f t="shared" si="6"/>
        <v>0</v>
      </c>
      <c r="H14" s="200">
        <f t="shared" si="6"/>
        <v>0</v>
      </c>
      <c r="I14" s="200">
        <f t="shared" si="6"/>
        <v>0</v>
      </c>
      <c r="J14" s="200">
        <f t="shared" si="6"/>
        <v>0</v>
      </c>
      <c r="K14" s="200">
        <f t="shared" si="6"/>
        <v>0</v>
      </c>
      <c r="L14" s="200">
        <f t="shared" si="6"/>
        <v>0</v>
      </c>
      <c r="M14" s="200">
        <f t="shared" si="6"/>
        <v>0</v>
      </c>
      <c r="N14" s="163">
        <f t="shared" si="0"/>
        <v>0</v>
      </c>
      <c r="O14" s="202">
        <f t="shared" ref="O14:Z14" si="7">SUM(O11:O13)</f>
        <v>0</v>
      </c>
      <c r="P14" s="203">
        <f t="shared" si="7"/>
        <v>0</v>
      </c>
      <c r="Q14" s="200">
        <f t="shared" si="7"/>
        <v>0</v>
      </c>
      <c r="R14" s="200">
        <f t="shared" si="7"/>
        <v>0</v>
      </c>
      <c r="S14" s="200">
        <f t="shared" si="7"/>
        <v>0</v>
      </c>
      <c r="T14" s="200">
        <f t="shared" si="7"/>
        <v>0</v>
      </c>
      <c r="U14" s="200">
        <f t="shared" si="7"/>
        <v>0</v>
      </c>
      <c r="V14" s="200">
        <f t="shared" si="7"/>
        <v>0</v>
      </c>
      <c r="W14" s="200">
        <f t="shared" si="7"/>
        <v>0</v>
      </c>
      <c r="X14" s="200">
        <f t="shared" si="7"/>
        <v>0</v>
      </c>
      <c r="Y14" s="200">
        <f t="shared" si="7"/>
        <v>0</v>
      </c>
      <c r="Z14" s="200">
        <f t="shared" si="7"/>
        <v>0</v>
      </c>
      <c r="AA14" s="163">
        <f t="shared" si="1"/>
        <v>0</v>
      </c>
      <c r="AB14" s="202">
        <f t="shared" ref="AB14:AM14" si="8">SUM(AB11:AB13)</f>
        <v>0</v>
      </c>
      <c r="AC14" s="203">
        <f t="shared" si="8"/>
        <v>0</v>
      </c>
      <c r="AD14" s="200">
        <f t="shared" si="8"/>
        <v>0</v>
      </c>
      <c r="AE14" s="200">
        <f t="shared" si="8"/>
        <v>0</v>
      </c>
      <c r="AF14" s="200">
        <f t="shared" si="8"/>
        <v>0</v>
      </c>
      <c r="AG14" s="200">
        <f t="shared" si="8"/>
        <v>0</v>
      </c>
      <c r="AH14" s="200">
        <f t="shared" si="8"/>
        <v>0</v>
      </c>
      <c r="AI14" s="200">
        <f t="shared" si="8"/>
        <v>0</v>
      </c>
      <c r="AJ14" s="200">
        <f t="shared" si="8"/>
        <v>0</v>
      </c>
      <c r="AK14" s="200">
        <f t="shared" si="8"/>
        <v>0</v>
      </c>
      <c r="AL14" s="200">
        <f t="shared" si="8"/>
        <v>0</v>
      </c>
      <c r="AM14" s="200">
        <f t="shared" si="8"/>
        <v>0</v>
      </c>
      <c r="AN14" s="465">
        <f t="shared" si="2"/>
        <v>0</v>
      </c>
    </row>
    <row r="15" spans="1:40" ht="12.75" customHeight="1" x14ac:dyDescent="0.25">
      <c r="A15" s="466" t="s">
        <v>56</v>
      </c>
      <c r="B15" s="136">
        <f>reszletek!B117</f>
        <v>0</v>
      </c>
      <c r="C15" s="136">
        <f>reszletek!C117</f>
        <v>0</v>
      </c>
      <c r="D15" s="137">
        <f>reszletek!D117</f>
        <v>0</v>
      </c>
      <c r="E15" s="206">
        <f>reszletek!E117</f>
        <v>0</v>
      </c>
      <c r="F15" s="206">
        <f>reszletek!F117</f>
        <v>0</v>
      </c>
      <c r="G15" s="206">
        <f>reszletek!G117</f>
        <v>0</v>
      </c>
      <c r="H15" s="206">
        <f>reszletek!H117</f>
        <v>0</v>
      </c>
      <c r="I15" s="206">
        <f>reszletek!I117</f>
        <v>0</v>
      </c>
      <c r="J15" s="206">
        <f>reszletek!J117</f>
        <v>0</v>
      </c>
      <c r="K15" s="206">
        <f>reszletek!K117</f>
        <v>0</v>
      </c>
      <c r="L15" s="206">
        <f>reszletek!L117</f>
        <v>0</v>
      </c>
      <c r="M15" s="206">
        <f>reszletek!M117</f>
        <v>0</v>
      </c>
      <c r="N15" s="207">
        <f>SUM(B15:M15)</f>
        <v>0</v>
      </c>
      <c r="O15" s="208">
        <f>reszletek!O117</f>
        <v>0</v>
      </c>
      <c r="P15" s="209">
        <f>reszletek!P117</f>
        <v>0</v>
      </c>
      <c r="Q15" s="206">
        <f>reszletek!Q117</f>
        <v>0</v>
      </c>
      <c r="R15" s="206">
        <f>reszletek!R117</f>
        <v>0</v>
      </c>
      <c r="S15" s="206">
        <f>reszletek!S117</f>
        <v>0</v>
      </c>
      <c r="T15" s="206">
        <f>reszletek!T117</f>
        <v>0</v>
      </c>
      <c r="U15" s="206">
        <f>reszletek!U117</f>
        <v>0</v>
      </c>
      <c r="V15" s="206">
        <f>reszletek!V117</f>
        <v>0</v>
      </c>
      <c r="W15" s="206">
        <f>reszletek!W117</f>
        <v>0</v>
      </c>
      <c r="X15" s="206">
        <f>reszletek!X117</f>
        <v>0</v>
      </c>
      <c r="Y15" s="206">
        <f>reszletek!Y117</f>
        <v>0</v>
      </c>
      <c r="Z15" s="206">
        <f>reszletek!Z117</f>
        <v>0</v>
      </c>
      <c r="AA15" s="207">
        <f>SUM(O15:Z15)</f>
        <v>0</v>
      </c>
      <c r="AB15" s="208">
        <f>reszletek!AB117</f>
        <v>0</v>
      </c>
      <c r="AC15" s="209">
        <f>reszletek!AC117</f>
        <v>0</v>
      </c>
      <c r="AD15" s="206">
        <f>reszletek!AD117</f>
        <v>0</v>
      </c>
      <c r="AE15" s="206">
        <f>reszletek!AE117</f>
        <v>0</v>
      </c>
      <c r="AF15" s="206">
        <f>reszletek!AF117</f>
        <v>0</v>
      </c>
      <c r="AG15" s="206">
        <f>reszletek!AG117</f>
        <v>0</v>
      </c>
      <c r="AH15" s="206">
        <f>reszletek!AH117</f>
        <v>0</v>
      </c>
      <c r="AI15" s="206">
        <f>reszletek!AI117</f>
        <v>0</v>
      </c>
      <c r="AJ15" s="206">
        <f>reszletek!AJ117</f>
        <v>0</v>
      </c>
      <c r="AK15" s="206">
        <f>reszletek!AK117</f>
        <v>0</v>
      </c>
      <c r="AL15" s="206">
        <f>reszletek!AL117</f>
        <v>0</v>
      </c>
      <c r="AM15" s="206">
        <f>reszletek!AM117</f>
        <v>0</v>
      </c>
      <c r="AN15" s="467">
        <f>SUM(AB15:AM15)</f>
        <v>0</v>
      </c>
    </row>
    <row r="16" spans="1:40" ht="12.75" customHeight="1" thickBot="1" x14ac:dyDescent="0.3">
      <c r="A16" s="468" t="s">
        <v>57</v>
      </c>
      <c r="B16" s="138">
        <f>reszletek!B151</f>
        <v>0</v>
      </c>
      <c r="C16" s="138">
        <f>reszletek!C151</f>
        <v>0</v>
      </c>
      <c r="D16" s="138">
        <f>reszletek!D151</f>
        <v>0</v>
      </c>
      <c r="E16" s="138">
        <f>reszletek!E151</f>
        <v>0</v>
      </c>
      <c r="F16" s="138">
        <f>reszletek!F151</f>
        <v>0</v>
      </c>
      <c r="G16" s="138">
        <f>reszletek!G151</f>
        <v>0</v>
      </c>
      <c r="H16" s="138">
        <f>reszletek!H151</f>
        <v>0</v>
      </c>
      <c r="I16" s="138">
        <f>reszletek!I151</f>
        <v>0</v>
      </c>
      <c r="J16" s="138">
        <f>reszletek!J151</f>
        <v>0</v>
      </c>
      <c r="K16" s="138">
        <f>reszletek!K151</f>
        <v>0</v>
      </c>
      <c r="L16" s="138">
        <f>reszletek!L151</f>
        <v>0</v>
      </c>
      <c r="M16" s="138">
        <f>reszletek!M151</f>
        <v>0</v>
      </c>
      <c r="N16" s="211">
        <f>SUM(B16:M16)</f>
        <v>0</v>
      </c>
      <c r="O16" s="212">
        <f>reszletek!O151</f>
        <v>0</v>
      </c>
      <c r="P16" s="213">
        <f>reszletek!P151</f>
        <v>0</v>
      </c>
      <c r="Q16" s="210">
        <f>reszletek!Q151</f>
        <v>0</v>
      </c>
      <c r="R16" s="210">
        <f>reszletek!R151</f>
        <v>0</v>
      </c>
      <c r="S16" s="210">
        <f>reszletek!S151</f>
        <v>0</v>
      </c>
      <c r="T16" s="210">
        <f>reszletek!T151</f>
        <v>0</v>
      </c>
      <c r="U16" s="210">
        <f>reszletek!U151</f>
        <v>0</v>
      </c>
      <c r="V16" s="210">
        <f>reszletek!V151</f>
        <v>0</v>
      </c>
      <c r="W16" s="210">
        <f>reszletek!W151</f>
        <v>0</v>
      </c>
      <c r="X16" s="210">
        <f>reszletek!X151</f>
        <v>0</v>
      </c>
      <c r="Y16" s="210">
        <f>reszletek!Y151</f>
        <v>0</v>
      </c>
      <c r="Z16" s="210">
        <f>reszletek!Z151</f>
        <v>0</v>
      </c>
      <c r="AA16" s="211">
        <f>SUM(O16:Z16)</f>
        <v>0</v>
      </c>
      <c r="AB16" s="212">
        <f>reszletek!AB151</f>
        <v>0</v>
      </c>
      <c r="AC16" s="213">
        <f>reszletek!AC151</f>
        <v>0</v>
      </c>
      <c r="AD16" s="210">
        <f>reszletek!AD151</f>
        <v>0</v>
      </c>
      <c r="AE16" s="210">
        <f>reszletek!AE151</f>
        <v>0</v>
      </c>
      <c r="AF16" s="210">
        <f>reszletek!AF151</f>
        <v>0</v>
      </c>
      <c r="AG16" s="210">
        <f>reszletek!AG151</f>
        <v>0</v>
      </c>
      <c r="AH16" s="210">
        <f>reszletek!AH151</f>
        <v>0</v>
      </c>
      <c r="AI16" s="210">
        <f>reszletek!AI151</f>
        <v>0</v>
      </c>
      <c r="AJ16" s="210">
        <f>reszletek!AJ151</f>
        <v>0</v>
      </c>
      <c r="AK16" s="210">
        <f>reszletek!AK151</f>
        <v>0</v>
      </c>
      <c r="AL16" s="210">
        <f>reszletek!AL151</f>
        <v>0</v>
      </c>
      <c r="AM16" s="210">
        <f>reszletek!AM151</f>
        <v>0</v>
      </c>
      <c r="AN16" s="469">
        <f>SUM(AB16:AM16)</f>
        <v>0</v>
      </c>
    </row>
    <row r="17" spans="1:40" ht="12.75" customHeight="1" thickBot="1" x14ac:dyDescent="0.3">
      <c r="A17" s="246" t="s">
        <v>58</v>
      </c>
      <c r="B17" s="149">
        <f t="shared" ref="B17:N17" si="9">B2-B10-B14-B15-B16</f>
        <v>0</v>
      </c>
      <c r="C17" s="149">
        <f t="shared" si="9"/>
        <v>0</v>
      </c>
      <c r="D17" s="150">
        <f t="shared" si="9"/>
        <v>0</v>
      </c>
      <c r="E17" s="200">
        <f t="shared" si="9"/>
        <v>0</v>
      </c>
      <c r="F17" s="200">
        <f t="shared" si="9"/>
        <v>0</v>
      </c>
      <c r="G17" s="200">
        <f t="shared" si="9"/>
        <v>0</v>
      </c>
      <c r="H17" s="200">
        <f t="shared" si="9"/>
        <v>0</v>
      </c>
      <c r="I17" s="200">
        <f t="shared" si="9"/>
        <v>0</v>
      </c>
      <c r="J17" s="200">
        <f t="shared" si="9"/>
        <v>0</v>
      </c>
      <c r="K17" s="200">
        <f t="shared" si="9"/>
        <v>0</v>
      </c>
      <c r="L17" s="200">
        <f t="shared" si="9"/>
        <v>0</v>
      </c>
      <c r="M17" s="200">
        <f t="shared" si="9"/>
        <v>0</v>
      </c>
      <c r="N17" s="163">
        <f t="shared" si="9"/>
        <v>0</v>
      </c>
      <c r="O17" s="202">
        <f t="shared" ref="O17:Z17" si="10">O2-O10-O14-O15-O16</f>
        <v>0</v>
      </c>
      <c r="P17" s="203">
        <f t="shared" si="10"/>
        <v>0</v>
      </c>
      <c r="Q17" s="200">
        <f t="shared" si="10"/>
        <v>0</v>
      </c>
      <c r="R17" s="200">
        <f t="shared" si="10"/>
        <v>0</v>
      </c>
      <c r="S17" s="200">
        <f t="shared" si="10"/>
        <v>0</v>
      </c>
      <c r="T17" s="200">
        <f t="shared" si="10"/>
        <v>0</v>
      </c>
      <c r="U17" s="200">
        <f t="shared" si="10"/>
        <v>0</v>
      </c>
      <c r="V17" s="200">
        <f t="shared" si="10"/>
        <v>0</v>
      </c>
      <c r="W17" s="200">
        <f t="shared" si="10"/>
        <v>0</v>
      </c>
      <c r="X17" s="200">
        <f t="shared" si="10"/>
        <v>0</v>
      </c>
      <c r="Y17" s="200">
        <f t="shared" si="10"/>
        <v>0</v>
      </c>
      <c r="Z17" s="200">
        <f t="shared" si="10"/>
        <v>0</v>
      </c>
      <c r="AA17" s="163">
        <f t="shared" ref="AA17:AM17" si="11">AA2-AA10-AA14-AA15-AA16</f>
        <v>0</v>
      </c>
      <c r="AB17" s="202">
        <f t="shared" si="11"/>
        <v>0</v>
      </c>
      <c r="AC17" s="203">
        <f t="shared" si="11"/>
        <v>0</v>
      </c>
      <c r="AD17" s="200">
        <f t="shared" si="11"/>
        <v>0</v>
      </c>
      <c r="AE17" s="200">
        <f t="shared" si="11"/>
        <v>0</v>
      </c>
      <c r="AF17" s="200">
        <f t="shared" si="11"/>
        <v>0</v>
      </c>
      <c r="AG17" s="200">
        <f t="shared" si="11"/>
        <v>0</v>
      </c>
      <c r="AH17" s="200">
        <f t="shared" si="11"/>
        <v>0</v>
      </c>
      <c r="AI17" s="200">
        <f t="shared" si="11"/>
        <v>0</v>
      </c>
      <c r="AJ17" s="200">
        <f t="shared" si="11"/>
        <v>0</v>
      </c>
      <c r="AK17" s="200">
        <f t="shared" si="11"/>
        <v>0</v>
      </c>
      <c r="AL17" s="200">
        <f t="shared" si="11"/>
        <v>0</v>
      </c>
      <c r="AM17" s="200">
        <f t="shared" si="11"/>
        <v>0</v>
      </c>
      <c r="AN17" s="465">
        <f t="shared" ref="AN17" si="12">AN2-AN10-AN14-AN15-AN16</f>
        <v>0</v>
      </c>
    </row>
    <row r="18" spans="1:40" ht="12.75" customHeight="1" thickBot="1" x14ac:dyDescent="0.3">
      <c r="A18" s="470" t="s">
        <v>59</v>
      </c>
      <c r="B18" s="139"/>
      <c r="C18" s="139"/>
      <c r="D18" s="140"/>
      <c r="E18" s="214"/>
      <c r="F18" s="214"/>
      <c r="G18" s="214"/>
      <c r="H18" s="214"/>
      <c r="I18" s="214"/>
      <c r="J18" s="214"/>
      <c r="K18" s="214"/>
      <c r="L18" s="214"/>
      <c r="M18" s="214"/>
      <c r="N18" s="215"/>
      <c r="O18" s="216"/>
      <c r="P18" s="217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5"/>
      <c r="AB18" s="216"/>
      <c r="AC18" s="217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471"/>
    </row>
    <row r="19" spans="1:40" ht="12.6" customHeight="1" thickBot="1" x14ac:dyDescent="0.3">
      <c r="A19" s="468" t="s">
        <v>60</v>
      </c>
      <c r="B19" s="141"/>
      <c r="C19" s="141"/>
      <c r="D19" s="142"/>
      <c r="E19" s="218"/>
      <c r="F19" s="218"/>
      <c r="G19" s="218"/>
      <c r="H19" s="218"/>
      <c r="I19" s="218"/>
      <c r="J19" s="218"/>
      <c r="K19" s="218"/>
      <c r="L19" s="218"/>
      <c r="M19" s="218"/>
      <c r="N19" s="219"/>
      <c r="O19" s="220"/>
      <c r="P19" s="221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/>
      <c r="AB19" s="220"/>
      <c r="AC19" s="221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472"/>
    </row>
    <row r="20" spans="1:40" ht="18.600000000000001" customHeight="1" thickBot="1" x14ac:dyDescent="0.3">
      <c r="A20" s="473" t="s">
        <v>61</v>
      </c>
      <c r="B20" s="151">
        <f>B18-B19</f>
        <v>0</v>
      </c>
      <c r="C20" s="151">
        <f t="shared" ref="C20:M20" si="13">+C18-C19</f>
        <v>0</v>
      </c>
      <c r="D20" s="152">
        <f t="shared" si="13"/>
        <v>0</v>
      </c>
      <c r="E20" s="222">
        <f t="shared" si="13"/>
        <v>0</v>
      </c>
      <c r="F20" s="222">
        <f t="shared" si="13"/>
        <v>0</v>
      </c>
      <c r="G20" s="222">
        <f t="shared" si="13"/>
        <v>0</v>
      </c>
      <c r="H20" s="222">
        <f t="shared" si="13"/>
        <v>0</v>
      </c>
      <c r="I20" s="222">
        <f t="shared" si="13"/>
        <v>0</v>
      </c>
      <c r="J20" s="222">
        <f t="shared" si="13"/>
        <v>0</v>
      </c>
      <c r="K20" s="222">
        <f t="shared" si="13"/>
        <v>0</v>
      </c>
      <c r="L20" s="222">
        <f t="shared" si="13"/>
        <v>0</v>
      </c>
      <c r="M20" s="222">
        <f t="shared" si="13"/>
        <v>0</v>
      </c>
      <c r="N20" s="164"/>
      <c r="O20" s="223">
        <f>O18-O19</f>
        <v>0</v>
      </c>
      <c r="P20" s="224">
        <f t="shared" ref="P20:Z20" si="14">+P18-P19</f>
        <v>0</v>
      </c>
      <c r="Q20" s="222">
        <f t="shared" si="14"/>
        <v>0</v>
      </c>
      <c r="R20" s="222">
        <f t="shared" si="14"/>
        <v>0</v>
      </c>
      <c r="S20" s="222">
        <f t="shared" si="14"/>
        <v>0</v>
      </c>
      <c r="T20" s="222">
        <f t="shared" si="14"/>
        <v>0</v>
      </c>
      <c r="U20" s="222">
        <f t="shared" si="14"/>
        <v>0</v>
      </c>
      <c r="V20" s="222">
        <f t="shared" si="14"/>
        <v>0</v>
      </c>
      <c r="W20" s="222">
        <f t="shared" si="14"/>
        <v>0</v>
      </c>
      <c r="X20" s="222">
        <f t="shared" si="14"/>
        <v>0</v>
      </c>
      <c r="Y20" s="222">
        <f t="shared" si="14"/>
        <v>0</v>
      </c>
      <c r="Z20" s="222">
        <f t="shared" si="14"/>
        <v>0</v>
      </c>
      <c r="AA20" s="164"/>
      <c r="AB20" s="223">
        <f>AB18-AB19</f>
        <v>0</v>
      </c>
      <c r="AC20" s="224">
        <f t="shared" ref="AC20:AM20" si="15">+AC18-AC19</f>
        <v>0</v>
      </c>
      <c r="AD20" s="222">
        <f t="shared" si="15"/>
        <v>0</v>
      </c>
      <c r="AE20" s="222">
        <f t="shared" si="15"/>
        <v>0</v>
      </c>
      <c r="AF20" s="222">
        <f t="shared" si="15"/>
        <v>0</v>
      </c>
      <c r="AG20" s="222">
        <f t="shared" si="15"/>
        <v>0</v>
      </c>
      <c r="AH20" s="222">
        <f t="shared" si="15"/>
        <v>0</v>
      </c>
      <c r="AI20" s="222">
        <f t="shared" si="15"/>
        <v>0</v>
      </c>
      <c r="AJ20" s="222">
        <f t="shared" si="15"/>
        <v>0</v>
      </c>
      <c r="AK20" s="222">
        <f t="shared" si="15"/>
        <v>0</v>
      </c>
      <c r="AL20" s="222">
        <f t="shared" si="15"/>
        <v>0</v>
      </c>
      <c r="AM20" s="222">
        <f t="shared" si="15"/>
        <v>0</v>
      </c>
      <c r="AN20" s="444"/>
    </row>
    <row r="21" spans="1:40" ht="12.75" customHeight="1" thickBot="1" x14ac:dyDescent="0.3">
      <c r="A21" s="246" t="s">
        <v>62</v>
      </c>
      <c r="B21" s="147">
        <f t="shared" ref="B21:N21" si="16">B17-B20</f>
        <v>0</v>
      </c>
      <c r="C21" s="147">
        <f t="shared" si="16"/>
        <v>0</v>
      </c>
      <c r="D21" s="148">
        <f t="shared" si="16"/>
        <v>0</v>
      </c>
      <c r="E21" s="182">
        <f t="shared" si="16"/>
        <v>0</v>
      </c>
      <c r="F21" s="182">
        <f t="shared" si="16"/>
        <v>0</v>
      </c>
      <c r="G21" s="182">
        <f t="shared" si="16"/>
        <v>0</v>
      </c>
      <c r="H21" s="182">
        <f t="shared" si="16"/>
        <v>0</v>
      </c>
      <c r="I21" s="182">
        <f t="shared" si="16"/>
        <v>0</v>
      </c>
      <c r="J21" s="182">
        <f t="shared" si="16"/>
        <v>0</v>
      </c>
      <c r="K21" s="182">
        <f t="shared" si="16"/>
        <v>0</v>
      </c>
      <c r="L21" s="182">
        <f t="shared" si="16"/>
        <v>0</v>
      </c>
      <c r="M21" s="182">
        <f t="shared" si="16"/>
        <v>0</v>
      </c>
      <c r="N21" s="159">
        <f t="shared" si="16"/>
        <v>0</v>
      </c>
      <c r="O21" s="183">
        <f t="shared" ref="O21:Z21" si="17">O17-O20</f>
        <v>0</v>
      </c>
      <c r="P21" s="184">
        <f t="shared" si="17"/>
        <v>0</v>
      </c>
      <c r="Q21" s="182">
        <f t="shared" si="17"/>
        <v>0</v>
      </c>
      <c r="R21" s="182">
        <f t="shared" si="17"/>
        <v>0</v>
      </c>
      <c r="S21" s="182">
        <f t="shared" si="17"/>
        <v>0</v>
      </c>
      <c r="T21" s="182">
        <f t="shared" si="17"/>
        <v>0</v>
      </c>
      <c r="U21" s="182">
        <f t="shared" si="17"/>
        <v>0</v>
      </c>
      <c r="V21" s="182">
        <f t="shared" si="17"/>
        <v>0</v>
      </c>
      <c r="W21" s="182">
        <f t="shared" si="17"/>
        <v>0</v>
      </c>
      <c r="X21" s="182">
        <f t="shared" si="17"/>
        <v>0</v>
      </c>
      <c r="Y21" s="182">
        <f t="shared" si="17"/>
        <v>0</v>
      </c>
      <c r="Z21" s="182">
        <f t="shared" si="17"/>
        <v>0</v>
      </c>
      <c r="AA21" s="159">
        <f t="shared" ref="AA21:AM21" si="18">AA17-AA20</f>
        <v>0</v>
      </c>
      <c r="AB21" s="183">
        <f t="shared" si="18"/>
        <v>0</v>
      </c>
      <c r="AC21" s="184">
        <f t="shared" si="18"/>
        <v>0</v>
      </c>
      <c r="AD21" s="182">
        <f t="shared" si="18"/>
        <v>0</v>
      </c>
      <c r="AE21" s="182">
        <f t="shared" si="18"/>
        <v>0</v>
      </c>
      <c r="AF21" s="182">
        <f t="shared" si="18"/>
        <v>0</v>
      </c>
      <c r="AG21" s="182">
        <f t="shared" si="18"/>
        <v>0</v>
      </c>
      <c r="AH21" s="182">
        <f t="shared" si="18"/>
        <v>0</v>
      </c>
      <c r="AI21" s="182">
        <f t="shared" si="18"/>
        <v>0</v>
      </c>
      <c r="AJ21" s="182">
        <f t="shared" si="18"/>
        <v>0</v>
      </c>
      <c r="AK21" s="182">
        <f t="shared" si="18"/>
        <v>0</v>
      </c>
      <c r="AL21" s="182">
        <f t="shared" si="18"/>
        <v>0</v>
      </c>
      <c r="AM21" s="182">
        <f t="shared" si="18"/>
        <v>0</v>
      </c>
      <c r="AN21" s="460">
        <f t="shared" ref="AN21" si="19">AN17-AN20</f>
        <v>0</v>
      </c>
    </row>
    <row r="22" spans="1:40" ht="12.75" customHeight="1" thickBot="1" x14ac:dyDescent="0.3">
      <c r="A22" s="448" t="s">
        <v>63</v>
      </c>
      <c r="B22" s="143">
        <f t="shared" ref="B22:M22" si="20">IF(B21&gt;0,B21*0.09,0)</f>
        <v>0</v>
      </c>
      <c r="C22" s="143">
        <f t="shared" si="20"/>
        <v>0</v>
      </c>
      <c r="D22" s="144">
        <f t="shared" si="20"/>
        <v>0</v>
      </c>
      <c r="E22" s="225">
        <f t="shared" si="20"/>
        <v>0</v>
      </c>
      <c r="F22" s="225">
        <f t="shared" si="20"/>
        <v>0</v>
      </c>
      <c r="G22" s="225">
        <f t="shared" si="20"/>
        <v>0</v>
      </c>
      <c r="H22" s="225">
        <f t="shared" si="20"/>
        <v>0</v>
      </c>
      <c r="I22" s="225">
        <f t="shared" si="20"/>
        <v>0</v>
      </c>
      <c r="J22" s="225">
        <f t="shared" si="20"/>
        <v>0</v>
      </c>
      <c r="K22" s="225">
        <f t="shared" si="20"/>
        <v>0</v>
      </c>
      <c r="L22" s="225">
        <f t="shared" si="20"/>
        <v>0</v>
      </c>
      <c r="M22" s="225">
        <f t="shared" si="20"/>
        <v>0</v>
      </c>
      <c r="N22" s="226">
        <f>SUM(B22:M22)</f>
        <v>0</v>
      </c>
      <c r="O22" s="227">
        <f t="shared" ref="O22:Z22" si="21">IF(O21&gt;0,O21*0.09,0)</f>
        <v>0</v>
      </c>
      <c r="P22" s="228">
        <f t="shared" si="21"/>
        <v>0</v>
      </c>
      <c r="Q22" s="225">
        <f t="shared" si="21"/>
        <v>0</v>
      </c>
      <c r="R22" s="225">
        <f t="shared" si="21"/>
        <v>0</v>
      </c>
      <c r="S22" s="225">
        <f t="shared" si="21"/>
        <v>0</v>
      </c>
      <c r="T22" s="225">
        <f t="shared" si="21"/>
        <v>0</v>
      </c>
      <c r="U22" s="225">
        <f t="shared" si="21"/>
        <v>0</v>
      </c>
      <c r="V22" s="225">
        <f t="shared" si="21"/>
        <v>0</v>
      </c>
      <c r="W22" s="225">
        <f t="shared" si="21"/>
        <v>0</v>
      </c>
      <c r="X22" s="225">
        <f t="shared" si="21"/>
        <v>0</v>
      </c>
      <c r="Y22" s="225">
        <f t="shared" si="21"/>
        <v>0</v>
      </c>
      <c r="Z22" s="225">
        <f t="shared" si="21"/>
        <v>0</v>
      </c>
      <c r="AA22" s="226">
        <f>SUM(O22:Z22)</f>
        <v>0</v>
      </c>
      <c r="AB22" s="227">
        <f t="shared" ref="AB22:AM22" si="22">IF(AB21&gt;0,AB21*0.09,0)</f>
        <v>0</v>
      </c>
      <c r="AC22" s="228">
        <f t="shared" si="22"/>
        <v>0</v>
      </c>
      <c r="AD22" s="225">
        <f t="shared" si="22"/>
        <v>0</v>
      </c>
      <c r="AE22" s="225">
        <f t="shared" si="22"/>
        <v>0</v>
      </c>
      <c r="AF22" s="225">
        <f t="shared" si="22"/>
        <v>0</v>
      </c>
      <c r="AG22" s="225">
        <f t="shared" si="22"/>
        <v>0</v>
      </c>
      <c r="AH22" s="225">
        <f t="shared" si="22"/>
        <v>0</v>
      </c>
      <c r="AI22" s="225">
        <f t="shared" si="22"/>
        <v>0</v>
      </c>
      <c r="AJ22" s="225">
        <f t="shared" si="22"/>
        <v>0</v>
      </c>
      <c r="AK22" s="225">
        <f t="shared" si="22"/>
        <v>0</v>
      </c>
      <c r="AL22" s="225">
        <f t="shared" si="22"/>
        <v>0</v>
      </c>
      <c r="AM22" s="225">
        <f t="shared" si="22"/>
        <v>0</v>
      </c>
      <c r="AN22" s="474">
        <f>SUM(AB22:AM22)</f>
        <v>0</v>
      </c>
    </row>
    <row r="23" spans="1:40" ht="12.75" customHeight="1" x14ac:dyDescent="0.25">
      <c r="A23" s="254" t="s">
        <v>64</v>
      </c>
      <c r="B23" s="149">
        <f>B21-B22</f>
        <v>0</v>
      </c>
      <c r="C23" s="149">
        <f t="shared" ref="C23:N23" si="23">+C21-C22</f>
        <v>0</v>
      </c>
      <c r="D23" s="150">
        <f t="shared" si="23"/>
        <v>0</v>
      </c>
      <c r="E23" s="200">
        <f t="shared" si="23"/>
        <v>0</v>
      </c>
      <c r="F23" s="200">
        <f t="shared" si="23"/>
        <v>0</v>
      </c>
      <c r="G23" s="200">
        <f t="shared" si="23"/>
        <v>0</v>
      </c>
      <c r="H23" s="200">
        <f t="shared" si="23"/>
        <v>0</v>
      </c>
      <c r="I23" s="200">
        <f t="shared" si="23"/>
        <v>0</v>
      </c>
      <c r="J23" s="200">
        <f t="shared" si="23"/>
        <v>0</v>
      </c>
      <c r="K23" s="200">
        <f t="shared" si="23"/>
        <v>0</v>
      </c>
      <c r="L23" s="200">
        <f t="shared" si="23"/>
        <v>0</v>
      </c>
      <c r="M23" s="200">
        <f t="shared" si="23"/>
        <v>0</v>
      </c>
      <c r="N23" s="163">
        <f t="shared" si="23"/>
        <v>0</v>
      </c>
      <c r="O23" s="202">
        <f>O21-O22</f>
        <v>0</v>
      </c>
      <c r="P23" s="203">
        <f t="shared" ref="P23:Z23" si="24">+P21-P22</f>
        <v>0</v>
      </c>
      <c r="Q23" s="200">
        <f t="shared" si="24"/>
        <v>0</v>
      </c>
      <c r="R23" s="200">
        <f t="shared" si="24"/>
        <v>0</v>
      </c>
      <c r="S23" s="200">
        <f t="shared" si="24"/>
        <v>0</v>
      </c>
      <c r="T23" s="200">
        <f t="shared" si="24"/>
        <v>0</v>
      </c>
      <c r="U23" s="200">
        <f t="shared" si="24"/>
        <v>0</v>
      </c>
      <c r="V23" s="200">
        <f t="shared" si="24"/>
        <v>0</v>
      </c>
      <c r="W23" s="200">
        <f t="shared" si="24"/>
        <v>0</v>
      </c>
      <c r="X23" s="200">
        <f t="shared" si="24"/>
        <v>0</v>
      </c>
      <c r="Y23" s="200">
        <f t="shared" si="24"/>
        <v>0</v>
      </c>
      <c r="Z23" s="200">
        <f t="shared" si="24"/>
        <v>0</v>
      </c>
      <c r="AA23" s="163">
        <f t="shared" ref="AA23" si="25">+AA21-AA22</f>
        <v>0</v>
      </c>
      <c r="AB23" s="202">
        <f>AB21-AB22</f>
        <v>0</v>
      </c>
      <c r="AC23" s="203">
        <f t="shared" ref="AC23:AM23" si="26">+AC21-AC22</f>
        <v>0</v>
      </c>
      <c r="AD23" s="200">
        <f t="shared" si="26"/>
        <v>0</v>
      </c>
      <c r="AE23" s="200">
        <f t="shared" si="26"/>
        <v>0</v>
      </c>
      <c r="AF23" s="200">
        <f t="shared" si="26"/>
        <v>0</v>
      </c>
      <c r="AG23" s="200">
        <f t="shared" si="26"/>
        <v>0</v>
      </c>
      <c r="AH23" s="200">
        <f t="shared" si="26"/>
        <v>0</v>
      </c>
      <c r="AI23" s="200">
        <f t="shared" si="26"/>
        <v>0</v>
      </c>
      <c r="AJ23" s="200">
        <f t="shared" si="26"/>
        <v>0</v>
      </c>
      <c r="AK23" s="200">
        <f t="shared" si="26"/>
        <v>0</v>
      </c>
      <c r="AL23" s="200">
        <f t="shared" si="26"/>
        <v>0</v>
      </c>
      <c r="AM23" s="200">
        <f t="shared" si="26"/>
        <v>0</v>
      </c>
      <c r="AN23" s="465">
        <f t="shared" ref="AN23" si="27">+AN21-AN22</f>
        <v>0</v>
      </c>
    </row>
    <row r="24" spans="1:40" ht="12.75" customHeight="1" thickBot="1" x14ac:dyDescent="0.3">
      <c r="A24" s="259" t="s">
        <v>65</v>
      </c>
      <c r="B24" s="145"/>
      <c r="C24" s="145"/>
      <c r="D24" s="146"/>
      <c r="E24" s="229"/>
      <c r="F24" s="229"/>
      <c r="G24" s="229"/>
      <c r="H24" s="229"/>
      <c r="I24" s="229"/>
      <c r="J24" s="229"/>
      <c r="K24" s="229"/>
      <c r="L24" s="229"/>
      <c r="M24" s="229"/>
      <c r="N24" s="230"/>
      <c r="O24" s="231"/>
      <c r="P24" s="232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30"/>
      <c r="AB24" s="231"/>
      <c r="AC24" s="232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475"/>
    </row>
    <row r="25" spans="1:40" ht="12.75" customHeight="1" thickBot="1" x14ac:dyDescent="0.3">
      <c r="A25" s="261" t="s">
        <v>66</v>
      </c>
      <c r="B25" s="153">
        <f t="shared" ref="B25:N25" si="28">B23-B24</f>
        <v>0</v>
      </c>
      <c r="C25" s="153">
        <f t="shared" si="28"/>
        <v>0</v>
      </c>
      <c r="D25" s="154">
        <f t="shared" si="28"/>
        <v>0</v>
      </c>
      <c r="E25" s="233">
        <f t="shared" si="28"/>
        <v>0</v>
      </c>
      <c r="F25" s="233">
        <f t="shared" si="28"/>
        <v>0</v>
      </c>
      <c r="G25" s="233">
        <f t="shared" si="28"/>
        <v>0</v>
      </c>
      <c r="H25" s="233">
        <f t="shared" si="28"/>
        <v>0</v>
      </c>
      <c r="I25" s="233">
        <f t="shared" si="28"/>
        <v>0</v>
      </c>
      <c r="J25" s="233">
        <f t="shared" si="28"/>
        <v>0</v>
      </c>
      <c r="K25" s="233">
        <f t="shared" si="28"/>
        <v>0</v>
      </c>
      <c r="L25" s="233">
        <f t="shared" si="28"/>
        <v>0</v>
      </c>
      <c r="M25" s="233">
        <f t="shared" si="28"/>
        <v>0</v>
      </c>
      <c r="N25" s="234">
        <f t="shared" si="28"/>
        <v>0</v>
      </c>
      <c r="O25" s="235">
        <f t="shared" ref="O25:Z25" si="29">O23-O24</f>
        <v>0</v>
      </c>
      <c r="P25" s="236">
        <f t="shared" si="29"/>
        <v>0</v>
      </c>
      <c r="Q25" s="233">
        <f t="shared" si="29"/>
        <v>0</v>
      </c>
      <c r="R25" s="233">
        <f t="shared" si="29"/>
        <v>0</v>
      </c>
      <c r="S25" s="233">
        <f t="shared" si="29"/>
        <v>0</v>
      </c>
      <c r="T25" s="233">
        <f t="shared" si="29"/>
        <v>0</v>
      </c>
      <c r="U25" s="233">
        <f t="shared" si="29"/>
        <v>0</v>
      </c>
      <c r="V25" s="233">
        <f t="shared" si="29"/>
        <v>0</v>
      </c>
      <c r="W25" s="233">
        <f t="shared" si="29"/>
        <v>0</v>
      </c>
      <c r="X25" s="233">
        <f t="shared" si="29"/>
        <v>0</v>
      </c>
      <c r="Y25" s="233">
        <f t="shared" si="29"/>
        <v>0</v>
      </c>
      <c r="Z25" s="233">
        <f t="shared" si="29"/>
        <v>0</v>
      </c>
      <c r="AA25" s="234">
        <f t="shared" ref="AA25:AM25" si="30">AA23-AA24</f>
        <v>0</v>
      </c>
      <c r="AB25" s="235">
        <f t="shared" si="30"/>
        <v>0</v>
      </c>
      <c r="AC25" s="236">
        <f t="shared" si="30"/>
        <v>0</v>
      </c>
      <c r="AD25" s="233">
        <f t="shared" si="30"/>
        <v>0</v>
      </c>
      <c r="AE25" s="233">
        <f t="shared" si="30"/>
        <v>0</v>
      </c>
      <c r="AF25" s="233">
        <f t="shared" si="30"/>
        <v>0</v>
      </c>
      <c r="AG25" s="233">
        <f t="shared" si="30"/>
        <v>0</v>
      </c>
      <c r="AH25" s="233">
        <f t="shared" si="30"/>
        <v>0</v>
      </c>
      <c r="AI25" s="233">
        <f t="shared" si="30"/>
        <v>0</v>
      </c>
      <c r="AJ25" s="233">
        <f t="shared" si="30"/>
        <v>0</v>
      </c>
      <c r="AK25" s="233">
        <f t="shared" si="30"/>
        <v>0</v>
      </c>
      <c r="AL25" s="233">
        <f t="shared" si="30"/>
        <v>0</v>
      </c>
      <c r="AM25" s="233">
        <f t="shared" si="30"/>
        <v>0</v>
      </c>
      <c r="AN25" s="476">
        <f t="shared" ref="AN25" si="31">AN23-AN24</f>
        <v>0</v>
      </c>
    </row>
    <row r="26" spans="1:40" ht="12.75" customHeight="1" x14ac:dyDescent="0.25">
      <c r="A26" s="477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478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478"/>
      <c r="AB26" s="421"/>
      <c r="AC26" s="421"/>
      <c r="AD26" s="421"/>
      <c r="AE26" s="421"/>
      <c r="AF26" s="421"/>
      <c r="AG26" s="421"/>
      <c r="AH26" s="421"/>
      <c r="AI26" s="421"/>
      <c r="AJ26" s="421"/>
      <c r="AK26" s="421"/>
      <c r="AL26" s="421"/>
      <c r="AM26" s="421"/>
      <c r="AN26" s="422"/>
    </row>
    <row r="27" spans="1:40" ht="12.75" customHeight="1" x14ac:dyDescent="0.25">
      <c r="A27" s="477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478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478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2"/>
    </row>
    <row r="28" spans="1:40" ht="13.9" customHeight="1" thickBot="1" x14ac:dyDescent="0.3">
      <c r="A28" s="477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478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478"/>
      <c r="AB28" s="421"/>
      <c r="AC28" s="421"/>
      <c r="AD28" s="421"/>
      <c r="AE28" s="421"/>
      <c r="AF28" s="421"/>
      <c r="AG28" s="421"/>
      <c r="AH28" s="421"/>
      <c r="AI28" s="421"/>
      <c r="AJ28" s="421"/>
      <c r="AK28" s="421"/>
      <c r="AL28" s="421"/>
      <c r="AM28" s="421"/>
      <c r="AN28" s="422"/>
    </row>
    <row r="29" spans="1:40" ht="17.45" customHeight="1" thickTop="1" thickBot="1" x14ac:dyDescent="0.3">
      <c r="A29" s="245" t="s">
        <v>67</v>
      </c>
      <c r="B29" s="107" t="s">
        <v>164</v>
      </c>
      <c r="C29" s="107" t="s">
        <v>165</v>
      </c>
      <c r="D29" s="127" t="s">
        <v>166</v>
      </c>
      <c r="E29" s="178" t="s">
        <v>167</v>
      </c>
      <c r="F29" s="178" t="s">
        <v>168</v>
      </c>
      <c r="G29" s="178" t="s">
        <v>169</v>
      </c>
      <c r="H29" s="178" t="s">
        <v>170</v>
      </c>
      <c r="I29" s="178" t="s">
        <v>171</v>
      </c>
      <c r="J29" s="178" t="s">
        <v>172</v>
      </c>
      <c r="K29" s="178" t="s">
        <v>173</v>
      </c>
      <c r="L29" s="178" t="s">
        <v>174</v>
      </c>
      <c r="M29" s="178" t="s">
        <v>175</v>
      </c>
      <c r="N29" s="179" t="s">
        <v>140</v>
      </c>
      <c r="O29" s="107" t="s">
        <v>176</v>
      </c>
      <c r="P29" s="107" t="s">
        <v>177</v>
      </c>
      <c r="Q29" s="127" t="s">
        <v>178</v>
      </c>
      <c r="R29" s="178" t="s">
        <v>179</v>
      </c>
      <c r="S29" s="178" t="s">
        <v>180</v>
      </c>
      <c r="T29" s="178" t="s">
        <v>181</v>
      </c>
      <c r="U29" s="178" t="s">
        <v>182</v>
      </c>
      <c r="V29" s="178" t="s">
        <v>183</v>
      </c>
      <c r="W29" s="178" t="s">
        <v>184</v>
      </c>
      <c r="X29" s="178" t="s">
        <v>185</v>
      </c>
      <c r="Y29" s="178" t="s">
        <v>186</v>
      </c>
      <c r="Z29" s="178" t="s">
        <v>187</v>
      </c>
      <c r="AA29" s="179" t="s">
        <v>141</v>
      </c>
      <c r="AB29" s="107" t="s">
        <v>188</v>
      </c>
      <c r="AC29" s="107" t="s">
        <v>189</v>
      </c>
      <c r="AD29" s="127" t="s">
        <v>190</v>
      </c>
      <c r="AE29" s="178" t="s">
        <v>191</v>
      </c>
      <c r="AF29" s="178" t="s">
        <v>192</v>
      </c>
      <c r="AG29" s="178" t="s">
        <v>193</v>
      </c>
      <c r="AH29" s="178" t="s">
        <v>194</v>
      </c>
      <c r="AI29" s="178" t="s">
        <v>195</v>
      </c>
      <c r="AJ29" s="178" t="s">
        <v>196</v>
      </c>
      <c r="AK29" s="178" t="s">
        <v>197</v>
      </c>
      <c r="AL29" s="178" t="s">
        <v>198</v>
      </c>
      <c r="AM29" s="178" t="s">
        <v>199</v>
      </c>
      <c r="AN29" s="587" t="s">
        <v>200</v>
      </c>
    </row>
    <row r="30" spans="1:40" ht="12.75" customHeight="1" thickTop="1" thickBot="1" x14ac:dyDescent="0.3">
      <c r="A30" s="582" t="s">
        <v>68</v>
      </c>
      <c r="B30" s="583"/>
      <c r="C30" s="147">
        <f>B42</f>
        <v>0</v>
      </c>
      <c r="D30" s="147">
        <f t="shared" ref="D30:M30" si="32">+C42</f>
        <v>0</v>
      </c>
      <c r="E30" s="237">
        <f t="shared" si="32"/>
        <v>0</v>
      </c>
      <c r="F30" s="237">
        <f t="shared" si="32"/>
        <v>0</v>
      </c>
      <c r="G30" s="237">
        <f t="shared" si="32"/>
        <v>0</v>
      </c>
      <c r="H30" s="237">
        <f t="shared" si="32"/>
        <v>0</v>
      </c>
      <c r="I30" s="237">
        <f t="shared" si="32"/>
        <v>0</v>
      </c>
      <c r="J30" s="237">
        <f t="shared" si="32"/>
        <v>0</v>
      </c>
      <c r="K30" s="237">
        <f t="shared" si="32"/>
        <v>0</v>
      </c>
      <c r="L30" s="237">
        <f t="shared" si="32"/>
        <v>0</v>
      </c>
      <c r="M30" s="237">
        <f t="shared" si="32"/>
        <v>0</v>
      </c>
      <c r="N30" s="165">
        <f>B30</f>
        <v>0</v>
      </c>
      <c r="O30" s="147">
        <f>M42</f>
        <v>0</v>
      </c>
      <c r="P30" s="147">
        <f>O42</f>
        <v>0</v>
      </c>
      <c r="Q30" s="147">
        <f t="shared" ref="Q30" si="33">+P42</f>
        <v>0</v>
      </c>
      <c r="R30" s="237">
        <f t="shared" ref="R30" si="34">+Q42</f>
        <v>0</v>
      </c>
      <c r="S30" s="237">
        <f t="shared" ref="S30" si="35">+R42</f>
        <v>0</v>
      </c>
      <c r="T30" s="237">
        <f t="shared" ref="T30" si="36">+S42</f>
        <v>0</v>
      </c>
      <c r="U30" s="237">
        <f t="shared" ref="U30" si="37">+T42</f>
        <v>0</v>
      </c>
      <c r="V30" s="237">
        <f t="shared" ref="V30" si="38">+U42</f>
        <v>0</v>
      </c>
      <c r="W30" s="237">
        <f t="shared" ref="W30" si="39">+V42</f>
        <v>0</v>
      </c>
      <c r="X30" s="237">
        <f t="shared" ref="X30" si="40">+W42</f>
        <v>0</v>
      </c>
      <c r="Y30" s="237">
        <f t="shared" ref="Y30" si="41">+X42</f>
        <v>0</v>
      </c>
      <c r="Z30" s="237">
        <f t="shared" ref="Z30" si="42">+Y42</f>
        <v>0</v>
      </c>
      <c r="AA30" s="165">
        <f>O30</f>
        <v>0</v>
      </c>
      <c r="AB30" s="147">
        <f>Z42</f>
        <v>0</v>
      </c>
      <c r="AC30" s="147">
        <f>AB42</f>
        <v>0</v>
      </c>
      <c r="AD30" s="147">
        <f t="shared" ref="AD30" si="43">+AC42</f>
        <v>0</v>
      </c>
      <c r="AE30" s="237">
        <f t="shared" ref="AE30" si="44">+AD42</f>
        <v>0</v>
      </c>
      <c r="AF30" s="237">
        <f t="shared" ref="AF30" si="45">+AE42</f>
        <v>0</v>
      </c>
      <c r="AG30" s="237">
        <f t="shared" ref="AG30" si="46">+AF42</f>
        <v>0</v>
      </c>
      <c r="AH30" s="237">
        <f t="shared" ref="AH30" si="47">+AG42</f>
        <v>0</v>
      </c>
      <c r="AI30" s="237">
        <f t="shared" ref="AI30" si="48">+AH42</f>
        <v>0</v>
      </c>
      <c r="AJ30" s="237">
        <f t="shared" ref="AJ30" si="49">+AI42</f>
        <v>0</v>
      </c>
      <c r="AK30" s="237">
        <f t="shared" ref="AK30" si="50">+AJ42</f>
        <v>0</v>
      </c>
      <c r="AL30" s="237">
        <f t="shared" ref="AL30" si="51">+AK42</f>
        <v>0</v>
      </c>
      <c r="AM30" s="237">
        <f t="shared" ref="AM30" si="52">+AL42</f>
        <v>0</v>
      </c>
      <c r="AN30" s="247">
        <f>AB30</f>
        <v>0</v>
      </c>
    </row>
    <row r="31" spans="1:40" ht="12.75" customHeight="1" thickTop="1" x14ac:dyDescent="0.25">
      <c r="A31" s="248" t="s">
        <v>69</v>
      </c>
      <c r="B31" s="158">
        <f>reszletek!B124</f>
        <v>0</v>
      </c>
      <c r="C31" s="130">
        <f>reszletek!C124</f>
        <v>0</v>
      </c>
      <c r="D31" s="130">
        <f>reszletek!D124</f>
        <v>0</v>
      </c>
      <c r="E31" s="166">
        <f>reszletek!E124</f>
        <v>0</v>
      </c>
      <c r="F31" s="166">
        <f>reszletek!F124</f>
        <v>0</v>
      </c>
      <c r="G31" s="166">
        <f>reszletek!G124</f>
        <v>0</v>
      </c>
      <c r="H31" s="166">
        <f>reszletek!H124</f>
        <v>0</v>
      </c>
      <c r="I31" s="166">
        <f>reszletek!I124</f>
        <v>0</v>
      </c>
      <c r="J31" s="166">
        <f>reszletek!J124</f>
        <v>0</v>
      </c>
      <c r="K31" s="166">
        <f>reszletek!K124</f>
        <v>0</v>
      </c>
      <c r="L31" s="166">
        <f>reszletek!L124</f>
        <v>0</v>
      </c>
      <c r="M31" s="166">
        <f>reszletek!M124</f>
        <v>0</v>
      </c>
      <c r="N31" s="167">
        <f>SUM(B31:M31)</f>
        <v>0</v>
      </c>
      <c r="O31" s="130">
        <f>reszletek!O124</f>
        <v>0</v>
      </c>
      <c r="P31" s="130">
        <f>reszletek!P124</f>
        <v>0</v>
      </c>
      <c r="Q31" s="130">
        <f>reszletek!Q124</f>
        <v>0</v>
      </c>
      <c r="R31" s="166">
        <f>reszletek!R124</f>
        <v>0</v>
      </c>
      <c r="S31" s="166">
        <f>reszletek!S124</f>
        <v>0</v>
      </c>
      <c r="T31" s="166">
        <f>reszletek!T124</f>
        <v>0</v>
      </c>
      <c r="U31" s="166">
        <f>reszletek!U124</f>
        <v>0</v>
      </c>
      <c r="V31" s="166">
        <f>reszletek!V124</f>
        <v>0</v>
      </c>
      <c r="W31" s="166">
        <f>reszletek!W124</f>
        <v>0</v>
      </c>
      <c r="X31" s="166">
        <f>reszletek!X124</f>
        <v>0</v>
      </c>
      <c r="Y31" s="166">
        <f>reszletek!Y124</f>
        <v>0</v>
      </c>
      <c r="Z31" s="166">
        <f>reszletek!Z124</f>
        <v>0</v>
      </c>
      <c r="AA31" s="167">
        <f>SUM(O31:Z31)</f>
        <v>0</v>
      </c>
      <c r="AB31" s="130">
        <f>reszletek!AB124</f>
        <v>0</v>
      </c>
      <c r="AC31" s="130">
        <f>reszletek!AC124</f>
        <v>0</v>
      </c>
      <c r="AD31" s="130">
        <f>reszletek!AD124</f>
        <v>0</v>
      </c>
      <c r="AE31" s="166">
        <f>reszletek!AE124</f>
        <v>0</v>
      </c>
      <c r="AF31" s="166">
        <f>reszletek!AF124</f>
        <v>0</v>
      </c>
      <c r="AG31" s="166">
        <f>reszletek!AG124</f>
        <v>0</v>
      </c>
      <c r="AH31" s="166">
        <f>reszletek!AH124</f>
        <v>0</v>
      </c>
      <c r="AI31" s="166">
        <f>reszletek!AI124</f>
        <v>0</v>
      </c>
      <c r="AJ31" s="166">
        <f>reszletek!AJ124</f>
        <v>0</v>
      </c>
      <c r="AK31" s="166">
        <f>reszletek!AK124</f>
        <v>0</v>
      </c>
      <c r="AL31" s="166">
        <f>reszletek!AL124</f>
        <v>0</v>
      </c>
      <c r="AM31" s="166">
        <f>reszletek!AM124</f>
        <v>0</v>
      </c>
      <c r="AN31" s="249">
        <f>SUM(AB31:AM31)</f>
        <v>0</v>
      </c>
    </row>
    <row r="32" spans="1:40" ht="12.75" customHeight="1" x14ac:dyDescent="0.25">
      <c r="A32" s="250" t="s">
        <v>70</v>
      </c>
      <c r="B32" s="158"/>
      <c r="C32" s="132"/>
      <c r="D32" s="132"/>
      <c r="E32" s="168"/>
      <c r="F32" s="168"/>
      <c r="G32" s="168"/>
      <c r="H32" s="168"/>
      <c r="I32" s="168"/>
      <c r="J32" s="168"/>
      <c r="K32" s="168"/>
      <c r="L32" s="168"/>
      <c r="M32" s="168"/>
      <c r="N32" s="169">
        <f>SUM(J32:M32)</f>
        <v>0</v>
      </c>
      <c r="O32" s="158"/>
      <c r="P32" s="132"/>
      <c r="Q32" s="132"/>
      <c r="R32" s="168"/>
      <c r="S32" s="168"/>
      <c r="T32" s="168"/>
      <c r="U32" s="168"/>
      <c r="V32" s="168"/>
      <c r="W32" s="168"/>
      <c r="X32" s="168"/>
      <c r="Y32" s="168"/>
      <c r="Z32" s="168"/>
      <c r="AA32" s="169">
        <f>SUM(W32:Z32)</f>
        <v>0</v>
      </c>
      <c r="AB32" s="158"/>
      <c r="AC32" s="132"/>
      <c r="AD32" s="132"/>
      <c r="AE32" s="168"/>
      <c r="AF32" s="168"/>
      <c r="AG32" s="168"/>
      <c r="AH32" s="168"/>
      <c r="AI32" s="168"/>
      <c r="AJ32" s="168"/>
      <c r="AK32" s="168"/>
      <c r="AL32" s="168"/>
      <c r="AM32" s="168"/>
      <c r="AN32" s="251">
        <f>SUM(AJ32:AM32)</f>
        <v>0</v>
      </c>
    </row>
    <row r="33" spans="1:40" ht="12.75" customHeight="1" thickBot="1" x14ac:dyDescent="0.3">
      <c r="A33" s="525" t="s">
        <v>71</v>
      </c>
      <c r="B33" s="134">
        <v>0</v>
      </c>
      <c r="C33" s="134">
        <v>0</v>
      </c>
      <c r="D33" s="134">
        <v>0</v>
      </c>
      <c r="E33" s="170">
        <v>0</v>
      </c>
      <c r="F33" s="170"/>
      <c r="G33" s="170">
        <v>0</v>
      </c>
      <c r="H33" s="170">
        <v>0</v>
      </c>
      <c r="I33" s="170">
        <v>0</v>
      </c>
      <c r="J33" s="170">
        <v>0</v>
      </c>
      <c r="K33" s="170">
        <v>0</v>
      </c>
      <c r="L33" s="170">
        <v>0</v>
      </c>
      <c r="M33" s="170">
        <v>0</v>
      </c>
      <c r="N33" s="171">
        <f>SUM(C33:M33)</f>
        <v>0</v>
      </c>
      <c r="O33" s="134">
        <v>0</v>
      </c>
      <c r="P33" s="134">
        <v>0</v>
      </c>
      <c r="Q33" s="134">
        <v>0</v>
      </c>
      <c r="R33" s="170">
        <v>0</v>
      </c>
      <c r="S33" s="170">
        <v>0</v>
      </c>
      <c r="T33" s="170">
        <v>0</v>
      </c>
      <c r="U33" s="170">
        <v>0</v>
      </c>
      <c r="V33" s="170">
        <v>0</v>
      </c>
      <c r="W33" s="170">
        <v>0</v>
      </c>
      <c r="X33" s="170">
        <v>0</v>
      </c>
      <c r="Y33" s="170">
        <v>0</v>
      </c>
      <c r="Z33" s="170">
        <v>0</v>
      </c>
      <c r="AA33" s="171">
        <f>SUM(P33:Z33)</f>
        <v>0</v>
      </c>
      <c r="AB33" s="134">
        <v>0</v>
      </c>
      <c r="AC33" s="134">
        <v>0</v>
      </c>
      <c r="AD33" s="134">
        <v>0</v>
      </c>
      <c r="AE33" s="170">
        <v>0</v>
      </c>
      <c r="AF33" s="170">
        <v>0</v>
      </c>
      <c r="AG33" s="170">
        <v>0</v>
      </c>
      <c r="AH33" s="170">
        <v>0</v>
      </c>
      <c r="AI33" s="170">
        <v>0</v>
      </c>
      <c r="AJ33" s="170">
        <v>0</v>
      </c>
      <c r="AK33" s="170">
        <v>0</v>
      </c>
      <c r="AL33" s="170">
        <v>0</v>
      </c>
      <c r="AM33" s="170">
        <v>0</v>
      </c>
      <c r="AN33" s="253">
        <f>SUM(AC33:AM33)</f>
        <v>0</v>
      </c>
    </row>
    <row r="34" spans="1:40" ht="12.75" customHeight="1" thickBot="1" x14ac:dyDescent="0.3">
      <c r="A34" s="254" t="s">
        <v>72</v>
      </c>
      <c r="B34" s="149">
        <f>SUM(B31:B33)</f>
        <v>0</v>
      </c>
      <c r="C34" s="149">
        <f t="shared" ref="C34:M34" si="53">SUM(C31:C33)</f>
        <v>0</v>
      </c>
      <c r="D34" s="149">
        <f t="shared" si="53"/>
        <v>0</v>
      </c>
      <c r="E34" s="238">
        <f t="shared" si="53"/>
        <v>0</v>
      </c>
      <c r="F34" s="238">
        <f t="shared" si="53"/>
        <v>0</v>
      </c>
      <c r="G34" s="238">
        <f t="shared" si="53"/>
        <v>0</v>
      </c>
      <c r="H34" s="238">
        <f t="shared" si="53"/>
        <v>0</v>
      </c>
      <c r="I34" s="238">
        <f t="shared" si="53"/>
        <v>0</v>
      </c>
      <c r="J34" s="238">
        <f t="shared" si="53"/>
        <v>0</v>
      </c>
      <c r="K34" s="238">
        <f t="shared" si="53"/>
        <v>0</v>
      </c>
      <c r="L34" s="238">
        <f t="shared" si="53"/>
        <v>0</v>
      </c>
      <c r="M34" s="238">
        <f t="shared" si="53"/>
        <v>0</v>
      </c>
      <c r="N34" s="172">
        <f t="shared" ref="N34:N40" si="54">SUM(B34:M34)</f>
        <v>0</v>
      </c>
      <c r="O34" s="149">
        <f t="shared" ref="O34:Z34" si="55">SUM(O31:O33)</f>
        <v>0</v>
      </c>
      <c r="P34" s="149">
        <f t="shared" si="55"/>
        <v>0</v>
      </c>
      <c r="Q34" s="149">
        <f t="shared" si="55"/>
        <v>0</v>
      </c>
      <c r="R34" s="238">
        <f t="shared" si="55"/>
        <v>0</v>
      </c>
      <c r="S34" s="238">
        <f t="shared" si="55"/>
        <v>0</v>
      </c>
      <c r="T34" s="238">
        <f t="shared" si="55"/>
        <v>0</v>
      </c>
      <c r="U34" s="238">
        <f t="shared" si="55"/>
        <v>0</v>
      </c>
      <c r="V34" s="238">
        <f t="shared" si="55"/>
        <v>0</v>
      </c>
      <c r="W34" s="238">
        <f t="shared" si="55"/>
        <v>0</v>
      </c>
      <c r="X34" s="238">
        <f t="shared" si="55"/>
        <v>0</v>
      </c>
      <c r="Y34" s="238">
        <f t="shared" si="55"/>
        <v>0</v>
      </c>
      <c r="Z34" s="238">
        <f t="shared" si="55"/>
        <v>0</v>
      </c>
      <c r="AA34" s="172">
        <f t="shared" ref="AA34:AA41" si="56">SUM(O34:Z34)</f>
        <v>0</v>
      </c>
      <c r="AB34" s="149">
        <f t="shared" ref="AB34:AM34" si="57">SUM(AB31:AB33)</f>
        <v>0</v>
      </c>
      <c r="AC34" s="149">
        <f t="shared" si="57"/>
        <v>0</v>
      </c>
      <c r="AD34" s="149">
        <f t="shared" si="57"/>
        <v>0</v>
      </c>
      <c r="AE34" s="238">
        <f t="shared" si="57"/>
        <v>0</v>
      </c>
      <c r="AF34" s="238">
        <f t="shared" si="57"/>
        <v>0</v>
      </c>
      <c r="AG34" s="238">
        <f t="shared" si="57"/>
        <v>0</v>
      </c>
      <c r="AH34" s="238">
        <f t="shared" si="57"/>
        <v>0</v>
      </c>
      <c r="AI34" s="238">
        <f t="shared" si="57"/>
        <v>0</v>
      </c>
      <c r="AJ34" s="238">
        <f t="shared" si="57"/>
        <v>0</v>
      </c>
      <c r="AK34" s="238">
        <f t="shared" si="57"/>
        <v>0</v>
      </c>
      <c r="AL34" s="238">
        <f t="shared" si="57"/>
        <v>0</v>
      </c>
      <c r="AM34" s="238">
        <f t="shared" si="57"/>
        <v>0</v>
      </c>
      <c r="AN34" s="255">
        <f t="shared" ref="AN34:AN41" si="58">SUM(AB34:AM34)</f>
        <v>0</v>
      </c>
    </row>
    <row r="35" spans="1:40" ht="12.75" customHeight="1" x14ac:dyDescent="0.25">
      <c r="A35" s="248" t="s">
        <v>73</v>
      </c>
      <c r="B35" s="130">
        <f>reszletek!B133-reszletek!B131</f>
        <v>0</v>
      </c>
      <c r="C35" s="130">
        <f>reszletek!C133-reszletek!C131</f>
        <v>0</v>
      </c>
      <c r="D35" s="130">
        <f>reszletek!D133-reszletek!D131</f>
        <v>0</v>
      </c>
      <c r="E35" s="130">
        <f>reszletek!E133-reszletek!E131</f>
        <v>0</v>
      </c>
      <c r="F35" s="130">
        <f>reszletek!F133-reszletek!F131</f>
        <v>0</v>
      </c>
      <c r="G35" s="130">
        <f>reszletek!G133-reszletek!G131</f>
        <v>0</v>
      </c>
      <c r="H35" s="130">
        <f>reszletek!H133-reszletek!H131</f>
        <v>0</v>
      </c>
      <c r="I35" s="130">
        <f>reszletek!I133-reszletek!I131</f>
        <v>0</v>
      </c>
      <c r="J35" s="130">
        <f>reszletek!J133-reszletek!J131</f>
        <v>0</v>
      </c>
      <c r="K35" s="130">
        <f>reszletek!K133-reszletek!K131</f>
        <v>0</v>
      </c>
      <c r="L35" s="130">
        <f>reszletek!L133-reszletek!L131</f>
        <v>0</v>
      </c>
      <c r="M35" s="130">
        <f>reszletek!M133-reszletek!M131</f>
        <v>0</v>
      </c>
      <c r="N35" s="242">
        <f t="shared" si="54"/>
        <v>0</v>
      </c>
      <c r="O35" s="130">
        <f>reszletek!O133-reszletek!O131</f>
        <v>0</v>
      </c>
      <c r="P35" s="130">
        <f>reszletek!P133-reszletek!P131</f>
        <v>0</v>
      </c>
      <c r="Q35" s="130">
        <f>reszletek!Q133-reszletek!Q131</f>
        <v>0</v>
      </c>
      <c r="R35" s="166">
        <f>reszletek!R133-reszletek!R131</f>
        <v>0</v>
      </c>
      <c r="S35" s="166">
        <f>reszletek!S133-reszletek!S131</f>
        <v>0</v>
      </c>
      <c r="T35" s="166">
        <f>reszletek!T133-reszletek!T131</f>
        <v>0</v>
      </c>
      <c r="U35" s="166">
        <f>reszletek!U133-reszletek!U131</f>
        <v>0</v>
      </c>
      <c r="V35" s="166">
        <f>reszletek!V133-reszletek!V131</f>
        <v>0</v>
      </c>
      <c r="W35" s="166">
        <f>reszletek!W133-reszletek!W131</f>
        <v>0</v>
      </c>
      <c r="X35" s="166">
        <f>reszletek!X133-reszletek!X131</f>
        <v>0</v>
      </c>
      <c r="Y35" s="166">
        <f>reszletek!Y133-reszletek!Y131</f>
        <v>0</v>
      </c>
      <c r="Z35" s="166">
        <f>reszletek!Z133-reszletek!Z131</f>
        <v>0</v>
      </c>
      <c r="AA35" s="242">
        <f t="shared" si="56"/>
        <v>0</v>
      </c>
      <c r="AB35" s="130">
        <f>reszletek!AB133-reszletek!AB131</f>
        <v>0</v>
      </c>
      <c r="AC35" s="130">
        <f>reszletek!AC133-reszletek!AC131</f>
        <v>0</v>
      </c>
      <c r="AD35" s="130">
        <f>reszletek!AD133-reszletek!AD131</f>
        <v>0</v>
      </c>
      <c r="AE35" s="166">
        <f>reszletek!AE133-reszletek!AE131</f>
        <v>0</v>
      </c>
      <c r="AF35" s="166">
        <f>reszletek!AF133-reszletek!AF131</f>
        <v>0</v>
      </c>
      <c r="AG35" s="166">
        <f>reszletek!AG133-reszletek!AG131</f>
        <v>0</v>
      </c>
      <c r="AH35" s="166">
        <f>reszletek!AH133-reszletek!AH131</f>
        <v>0</v>
      </c>
      <c r="AI35" s="166">
        <f>reszletek!AI133-reszletek!AI131</f>
        <v>0</v>
      </c>
      <c r="AJ35" s="166">
        <f>reszletek!AJ133-reszletek!AJ131</f>
        <v>0</v>
      </c>
      <c r="AK35" s="166">
        <f>reszletek!AK133-reszletek!AK131</f>
        <v>0</v>
      </c>
      <c r="AL35" s="166">
        <f>reszletek!AL133-reszletek!AL131</f>
        <v>0</v>
      </c>
      <c r="AM35" s="166">
        <f>reszletek!AM133-reszletek!AM131</f>
        <v>0</v>
      </c>
      <c r="AN35" s="256">
        <f t="shared" si="58"/>
        <v>0</v>
      </c>
    </row>
    <row r="36" spans="1:40" ht="12.75" customHeight="1" x14ac:dyDescent="0.25">
      <c r="A36" s="252" t="s">
        <v>74</v>
      </c>
      <c r="B36" s="132">
        <f>beradatok!B28</f>
        <v>0</v>
      </c>
      <c r="C36" s="132">
        <f>beradatok!C28</f>
        <v>0</v>
      </c>
      <c r="D36" s="132">
        <f>beradatok!D28</f>
        <v>0</v>
      </c>
      <c r="E36" s="168">
        <f>beradatok!E28</f>
        <v>0</v>
      </c>
      <c r="F36" s="168">
        <f>beradatok!F28</f>
        <v>0</v>
      </c>
      <c r="G36" s="168">
        <f>beradatok!G28</f>
        <v>0</v>
      </c>
      <c r="H36" s="168">
        <f>beradatok!H28</f>
        <v>0</v>
      </c>
      <c r="I36" s="168">
        <f>beradatok!I28</f>
        <v>0</v>
      </c>
      <c r="J36" s="168">
        <f>beradatok!J28</f>
        <v>0</v>
      </c>
      <c r="K36" s="168">
        <f>beradatok!K28</f>
        <v>0</v>
      </c>
      <c r="L36" s="168">
        <f>beradatok!L28</f>
        <v>0</v>
      </c>
      <c r="M36" s="168">
        <f>beradatok!M28</f>
        <v>0</v>
      </c>
      <c r="N36" s="243">
        <f t="shared" si="54"/>
        <v>0</v>
      </c>
      <c r="O36" s="132">
        <f>beradatok!O28</f>
        <v>0</v>
      </c>
      <c r="P36" s="132">
        <f>beradatok!P28</f>
        <v>0</v>
      </c>
      <c r="Q36" s="132">
        <f>beradatok!Q28</f>
        <v>0</v>
      </c>
      <c r="R36" s="168">
        <f>beradatok!R28</f>
        <v>0</v>
      </c>
      <c r="S36" s="168">
        <f>beradatok!S28</f>
        <v>0</v>
      </c>
      <c r="T36" s="168">
        <f>beradatok!T28</f>
        <v>0</v>
      </c>
      <c r="U36" s="168">
        <f>beradatok!U28</f>
        <v>0</v>
      </c>
      <c r="V36" s="168">
        <f>beradatok!V28</f>
        <v>0</v>
      </c>
      <c r="W36" s="168">
        <f>beradatok!W28</f>
        <v>0</v>
      </c>
      <c r="X36" s="168">
        <f>beradatok!X28</f>
        <v>0</v>
      </c>
      <c r="Y36" s="168">
        <f>beradatok!Y28</f>
        <v>0</v>
      </c>
      <c r="Z36" s="168">
        <f>beradatok!Z28</f>
        <v>0</v>
      </c>
      <c r="AA36" s="243">
        <f t="shared" si="56"/>
        <v>0</v>
      </c>
      <c r="AB36" s="132">
        <f>beradatok!AB28</f>
        <v>0</v>
      </c>
      <c r="AC36" s="132">
        <f>beradatok!AC28</f>
        <v>0</v>
      </c>
      <c r="AD36" s="132">
        <f>beradatok!AD28</f>
        <v>0</v>
      </c>
      <c r="AE36" s="168">
        <f>beradatok!AE28</f>
        <v>0</v>
      </c>
      <c r="AF36" s="168">
        <f>beradatok!AF28</f>
        <v>0</v>
      </c>
      <c r="AG36" s="168">
        <f>beradatok!AG28</f>
        <v>0</v>
      </c>
      <c r="AH36" s="168">
        <f>beradatok!AH28</f>
        <v>0</v>
      </c>
      <c r="AI36" s="168">
        <f>beradatok!AI28</f>
        <v>0</v>
      </c>
      <c r="AJ36" s="168">
        <f>beradatok!AJ28</f>
        <v>0</v>
      </c>
      <c r="AK36" s="168">
        <f>beradatok!AK28</f>
        <v>0</v>
      </c>
      <c r="AL36" s="168">
        <f>beradatok!AL28</f>
        <v>0</v>
      </c>
      <c r="AM36" s="168">
        <f>beradatok!AM28</f>
        <v>0</v>
      </c>
      <c r="AN36" s="257">
        <f t="shared" si="58"/>
        <v>0</v>
      </c>
    </row>
    <row r="37" spans="1:40" ht="12.75" customHeight="1" x14ac:dyDescent="0.25">
      <c r="A37" s="252" t="s">
        <v>75</v>
      </c>
      <c r="B37" s="157">
        <f>reszletek!B131</f>
        <v>0</v>
      </c>
      <c r="C37" s="157">
        <f>reszletek!C131</f>
        <v>0</v>
      </c>
      <c r="D37" s="157">
        <f>reszletek!D131</f>
        <v>0</v>
      </c>
      <c r="E37" s="157">
        <f>reszletek!E131</f>
        <v>0</v>
      </c>
      <c r="F37" s="157">
        <f>reszletek!F131</f>
        <v>0</v>
      </c>
      <c r="G37" s="157">
        <f>reszletek!G131</f>
        <v>0</v>
      </c>
      <c r="H37" s="157">
        <f>reszletek!H131</f>
        <v>0</v>
      </c>
      <c r="I37" s="157">
        <f>reszletek!I131</f>
        <v>0</v>
      </c>
      <c r="J37" s="157">
        <f>reszletek!J131</f>
        <v>0</v>
      </c>
      <c r="K37" s="157">
        <f>reszletek!K131</f>
        <v>0</v>
      </c>
      <c r="L37" s="157">
        <f>reszletek!L131</f>
        <v>0</v>
      </c>
      <c r="M37" s="157">
        <f>reszletek!M131</f>
        <v>0</v>
      </c>
      <c r="N37" s="243">
        <f t="shared" si="54"/>
        <v>0</v>
      </c>
      <c r="O37" s="157">
        <f>reszletek!O131</f>
        <v>0</v>
      </c>
      <c r="P37" s="157">
        <f>reszletek!P131</f>
        <v>0</v>
      </c>
      <c r="Q37" s="157">
        <f>reszletek!Q131</f>
        <v>0</v>
      </c>
      <c r="R37" s="173">
        <f>reszletek!R131</f>
        <v>0</v>
      </c>
      <c r="S37" s="173">
        <f>reszletek!S131</f>
        <v>0</v>
      </c>
      <c r="T37" s="173">
        <f>reszletek!T131</f>
        <v>0</v>
      </c>
      <c r="U37" s="173">
        <f>reszletek!U131</f>
        <v>0</v>
      </c>
      <c r="V37" s="173">
        <f>reszletek!V131</f>
        <v>0</v>
      </c>
      <c r="W37" s="173">
        <f>reszletek!W131</f>
        <v>0</v>
      </c>
      <c r="X37" s="173">
        <f>reszletek!X131</f>
        <v>0</v>
      </c>
      <c r="Y37" s="173">
        <f>reszletek!Y131</f>
        <v>0</v>
      </c>
      <c r="Z37" s="173">
        <f>reszletek!Z131</f>
        <v>0</v>
      </c>
      <c r="AA37" s="243">
        <f t="shared" si="56"/>
        <v>0</v>
      </c>
      <c r="AB37" s="157">
        <f>reszletek!AB131</f>
        <v>0</v>
      </c>
      <c r="AC37" s="157">
        <f>reszletek!AC131</f>
        <v>0</v>
      </c>
      <c r="AD37" s="157">
        <f>reszletek!AD131</f>
        <v>0</v>
      </c>
      <c r="AE37" s="173">
        <f>reszletek!AE131</f>
        <v>0</v>
      </c>
      <c r="AF37" s="173">
        <f>reszletek!AF131</f>
        <v>0</v>
      </c>
      <c r="AG37" s="173">
        <f>reszletek!AG131</f>
        <v>0</v>
      </c>
      <c r="AH37" s="173">
        <f>reszletek!AH131</f>
        <v>0</v>
      </c>
      <c r="AI37" s="173">
        <f>reszletek!AI131</f>
        <v>0</v>
      </c>
      <c r="AJ37" s="173">
        <f>reszletek!AJ131</f>
        <v>0</v>
      </c>
      <c r="AK37" s="173">
        <f>reszletek!AK131</f>
        <v>0</v>
      </c>
      <c r="AL37" s="173">
        <f>reszletek!AL131</f>
        <v>0</v>
      </c>
      <c r="AM37" s="173">
        <f>reszletek!AM131</f>
        <v>0</v>
      </c>
      <c r="AN37" s="257">
        <f t="shared" si="58"/>
        <v>0</v>
      </c>
    </row>
    <row r="38" spans="1:40" ht="12.75" customHeight="1" x14ac:dyDescent="0.25">
      <c r="A38" s="252" t="s">
        <v>76</v>
      </c>
      <c r="B38" s="132">
        <f>reszletek!B153*1000</f>
        <v>0</v>
      </c>
      <c r="C38" s="132">
        <f>reszletek!C153*1000</f>
        <v>0</v>
      </c>
      <c r="D38" s="132">
        <f>reszletek!D153*1000</f>
        <v>0</v>
      </c>
      <c r="E38" s="168">
        <f>reszletek!E153*1000</f>
        <v>0</v>
      </c>
      <c r="F38" s="168">
        <f>reszletek!F153*1000</f>
        <v>0</v>
      </c>
      <c r="G38" s="168">
        <f>reszletek!G153*1000</f>
        <v>0</v>
      </c>
      <c r="H38" s="168">
        <f>reszletek!H153*1000</f>
        <v>0</v>
      </c>
      <c r="I38" s="168">
        <f>reszletek!I153*1000</f>
        <v>0</v>
      </c>
      <c r="J38" s="168">
        <f>reszletek!J153*1000</f>
        <v>0</v>
      </c>
      <c r="K38" s="168">
        <f>reszletek!K153*1000</f>
        <v>0</v>
      </c>
      <c r="L38" s="168">
        <f>reszletek!L153*1000</f>
        <v>0</v>
      </c>
      <c r="M38" s="168">
        <f>reszletek!M153*1000</f>
        <v>0</v>
      </c>
      <c r="N38" s="243">
        <f t="shared" si="54"/>
        <v>0</v>
      </c>
      <c r="O38" s="132">
        <f>reszletek!O153*1000</f>
        <v>0</v>
      </c>
      <c r="P38" s="132">
        <f>reszletek!P153*1000</f>
        <v>0</v>
      </c>
      <c r="Q38" s="132">
        <f>reszletek!Q153*1000</f>
        <v>0</v>
      </c>
      <c r="R38" s="168">
        <f>reszletek!R153*1000</f>
        <v>0</v>
      </c>
      <c r="S38" s="168">
        <f>reszletek!S153*1000</f>
        <v>0</v>
      </c>
      <c r="T38" s="168">
        <f>reszletek!T153*1000</f>
        <v>0</v>
      </c>
      <c r="U38" s="168">
        <f>reszletek!U153*1000</f>
        <v>0</v>
      </c>
      <c r="V38" s="168">
        <f>reszletek!V153*1000</f>
        <v>0</v>
      </c>
      <c r="W38" s="168">
        <f>reszletek!W153*1000</f>
        <v>0</v>
      </c>
      <c r="X38" s="168">
        <f>reszletek!X153*1000</f>
        <v>0</v>
      </c>
      <c r="Y38" s="168">
        <f>reszletek!Y153*1000</f>
        <v>0</v>
      </c>
      <c r="Z38" s="168">
        <f>reszletek!Z153*1000</f>
        <v>0</v>
      </c>
      <c r="AA38" s="243">
        <f t="shared" si="56"/>
        <v>0</v>
      </c>
      <c r="AB38" s="132">
        <f>reszletek!AB153*1000</f>
        <v>0</v>
      </c>
      <c r="AC38" s="132">
        <f>reszletek!AC153*1000</f>
        <v>0</v>
      </c>
      <c r="AD38" s="132">
        <f>reszletek!AD153*1000</f>
        <v>0</v>
      </c>
      <c r="AE38" s="168">
        <f>reszletek!AE153*1000</f>
        <v>0</v>
      </c>
      <c r="AF38" s="168">
        <f>reszletek!AF153*1000</f>
        <v>0</v>
      </c>
      <c r="AG38" s="168">
        <f>reszletek!AG153*1000</f>
        <v>0</v>
      </c>
      <c r="AH38" s="168">
        <f>reszletek!AH153*1000</f>
        <v>0</v>
      </c>
      <c r="AI38" s="168">
        <f>reszletek!AI153*1000</f>
        <v>0</v>
      </c>
      <c r="AJ38" s="168">
        <f>reszletek!AJ153*1000</f>
        <v>0</v>
      </c>
      <c r="AK38" s="168">
        <f>reszletek!AK153*1000</f>
        <v>0</v>
      </c>
      <c r="AL38" s="168">
        <f>reszletek!AL153*1000</f>
        <v>0</v>
      </c>
      <c r="AM38" s="168">
        <f>reszletek!AM153*1000</f>
        <v>0</v>
      </c>
      <c r="AN38" s="257">
        <f t="shared" si="58"/>
        <v>0</v>
      </c>
    </row>
    <row r="39" spans="1:40" ht="12.75" customHeight="1" x14ac:dyDescent="0.25">
      <c r="A39" s="252" t="s">
        <v>77</v>
      </c>
      <c r="B39" s="132">
        <f>reszletek!B56</f>
        <v>0</v>
      </c>
      <c r="C39" s="132">
        <f>reszletek!C56</f>
        <v>0</v>
      </c>
      <c r="D39" s="132">
        <f>reszletek!D56</f>
        <v>0</v>
      </c>
      <c r="E39" s="168">
        <f>reszletek!E56</f>
        <v>0</v>
      </c>
      <c r="F39" s="168">
        <f>reszletek!F56</f>
        <v>0</v>
      </c>
      <c r="G39" s="168">
        <f>reszletek!G56</f>
        <v>0</v>
      </c>
      <c r="H39" s="168">
        <f>reszletek!H56</f>
        <v>0</v>
      </c>
      <c r="I39" s="168">
        <f>reszletek!I56</f>
        <v>0</v>
      </c>
      <c r="J39" s="168">
        <f>reszletek!J56</f>
        <v>0</v>
      </c>
      <c r="K39" s="168">
        <f>reszletek!K56</f>
        <v>0</v>
      </c>
      <c r="L39" s="168">
        <f>reszletek!L56</f>
        <v>0</v>
      </c>
      <c r="M39" s="168">
        <f>reszletek!M56</f>
        <v>0</v>
      </c>
      <c r="N39" s="243">
        <f t="shared" si="54"/>
        <v>0</v>
      </c>
      <c r="O39" s="132">
        <f>reszletek!O56</f>
        <v>0</v>
      </c>
      <c r="P39" s="132">
        <f>reszletek!P56</f>
        <v>0</v>
      </c>
      <c r="Q39" s="132">
        <f>reszletek!Q56</f>
        <v>0</v>
      </c>
      <c r="R39" s="168">
        <f>reszletek!R56</f>
        <v>0</v>
      </c>
      <c r="S39" s="168">
        <f>reszletek!S56</f>
        <v>0</v>
      </c>
      <c r="T39" s="168">
        <f>reszletek!T56</f>
        <v>0</v>
      </c>
      <c r="U39" s="168">
        <f>reszletek!U56</f>
        <v>0</v>
      </c>
      <c r="V39" s="168">
        <f>reszletek!V56</f>
        <v>0</v>
      </c>
      <c r="W39" s="168">
        <f>reszletek!W56</f>
        <v>0</v>
      </c>
      <c r="X39" s="168">
        <f>reszletek!X56</f>
        <v>0</v>
      </c>
      <c r="Y39" s="168">
        <f>reszletek!Y56</f>
        <v>0</v>
      </c>
      <c r="Z39" s="168">
        <f>reszletek!Z56</f>
        <v>0</v>
      </c>
      <c r="AA39" s="243">
        <f t="shared" si="56"/>
        <v>0</v>
      </c>
      <c r="AB39" s="132">
        <f>reszletek!AB56</f>
        <v>0</v>
      </c>
      <c r="AC39" s="132">
        <f>reszletek!AC56</f>
        <v>0</v>
      </c>
      <c r="AD39" s="132">
        <f>reszletek!AD56</f>
        <v>0</v>
      </c>
      <c r="AE39" s="168">
        <f>reszletek!AE56</f>
        <v>0</v>
      </c>
      <c r="AF39" s="168">
        <f>reszletek!AF56</f>
        <v>0</v>
      </c>
      <c r="AG39" s="168">
        <f>reszletek!AG56</f>
        <v>0</v>
      </c>
      <c r="AH39" s="168">
        <f>reszletek!AH56</f>
        <v>0</v>
      </c>
      <c r="AI39" s="168">
        <f>reszletek!AI56</f>
        <v>0</v>
      </c>
      <c r="AJ39" s="168">
        <f>reszletek!AJ56</f>
        <v>0</v>
      </c>
      <c r="AK39" s="168">
        <f>reszletek!AK56</f>
        <v>0</v>
      </c>
      <c r="AL39" s="168">
        <f>reszletek!AL56</f>
        <v>0</v>
      </c>
      <c r="AM39" s="168">
        <f>reszletek!AM56</f>
        <v>0</v>
      </c>
      <c r="AN39" s="257">
        <f t="shared" si="58"/>
        <v>0</v>
      </c>
    </row>
    <row r="40" spans="1:40" ht="12.75" customHeight="1" thickBot="1" x14ac:dyDescent="0.3">
      <c r="A40" s="525" t="s">
        <v>65</v>
      </c>
      <c r="B40" s="526"/>
      <c r="C40" s="526"/>
      <c r="D40" s="526"/>
      <c r="E40" s="358"/>
      <c r="F40" s="358"/>
      <c r="G40" s="358"/>
      <c r="H40" s="358"/>
      <c r="I40" s="358"/>
      <c r="J40" s="358"/>
      <c r="K40" s="358"/>
      <c r="L40" s="358"/>
      <c r="M40" s="358"/>
      <c r="N40" s="244">
        <f t="shared" si="54"/>
        <v>0</v>
      </c>
      <c r="O40" s="526"/>
      <c r="P40" s="526"/>
      <c r="Q40" s="526"/>
      <c r="R40" s="358"/>
      <c r="S40" s="358"/>
      <c r="T40" s="358"/>
      <c r="U40" s="358"/>
      <c r="V40" s="358"/>
      <c r="W40" s="358"/>
      <c r="X40" s="358"/>
      <c r="Y40" s="358"/>
      <c r="Z40" s="358"/>
      <c r="AA40" s="244">
        <f t="shared" si="56"/>
        <v>0</v>
      </c>
      <c r="AB40" s="526"/>
      <c r="AC40" s="526"/>
      <c r="AD40" s="526"/>
      <c r="AE40" s="358"/>
      <c r="AF40" s="358"/>
      <c r="AG40" s="358"/>
      <c r="AH40" s="358"/>
      <c r="AI40" s="358"/>
      <c r="AJ40" s="358"/>
      <c r="AK40" s="358"/>
      <c r="AL40" s="358"/>
      <c r="AM40" s="358"/>
      <c r="AN40" s="260">
        <f t="shared" si="58"/>
        <v>0</v>
      </c>
    </row>
    <row r="41" spans="1:40" ht="12.75" customHeight="1" thickBot="1" x14ac:dyDescent="0.3">
      <c r="A41" s="261" t="s">
        <v>78</v>
      </c>
      <c r="B41" s="239">
        <f t="shared" ref="B41:N41" si="59">SUM(B35:B40)</f>
        <v>0</v>
      </c>
      <c r="C41" s="239">
        <f t="shared" si="59"/>
        <v>0</v>
      </c>
      <c r="D41" s="239">
        <f t="shared" si="59"/>
        <v>0</v>
      </c>
      <c r="E41" s="240">
        <f t="shared" si="59"/>
        <v>0</v>
      </c>
      <c r="F41" s="240">
        <f t="shared" si="59"/>
        <v>0</v>
      </c>
      <c r="G41" s="240">
        <f t="shared" si="59"/>
        <v>0</v>
      </c>
      <c r="H41" s="240">
        <f t="shared" si="59"/>
        <v>0</v>
      </c>
      <c r="I41" s="240">
        <f t="shared" si="59"/>
        <v>0</v>
      </c>
      <c r="J41" s="240">
        <f t="shared" si="59"/>
        <v>0</v>
      </c>
      <c r="K41" s="240">
        <f t="shared" si="59"/>
        <v>0</v>
      </c>
      <c r="L41" s="240">
        <f t="shared" si="59"/>
        <v>0</v>
      </c>
      <c r="M41" s="240">
        <f t="shared" si="59"/>
        <v>0</v>
      </c>
      <c r="N41" s="175">
        <f t="shared" si="59"/>
        <v>0</v>
      </c>
      <c r="O41" s="239">
        <f t="shared" ref="O41:Z41" si="60">O35+O36+O37+O38+O39</f>
        <v>0</v>
      </c>
      <c r="P41" s="239">
        <f t="shared" si="60"/>
        <v>0</v>
      </c>
      <c r="Q41" s="239">
        <f t="shared" si="60"/>
        <v>0</v>
      </c>
      <c r="R41" s="240">
        <f t="shared" si="60"/>
        <v>0</v>
      </c>
      <c r="S41" s="240">
        <f t="shared" si="60"/>
        <v>0</v>
      </c>
      <c r="T41" s="240">
        <f t="shared" si="60"/>
        <v>0</v>
      </c>
      <c r="U41" s="240">
        <f t="shared" si="60"/>
        <v>0</v>
      </c>
      <c r="V41" s="240">
        <f t="shared" si="60"/>
        <v>0</v>
      </c>
      <c r="W41" s="240">
        <f t="shared" si="60"/>
        <v>0</v>
      </c>
      <c r="X41" s="240">
        <f t="shared" si="60"/>
        <v>0</v>
      </c>
      <c r="Y41" s="240">
        <f t="shared" si="60"/>
        <v>0</v>
      </c>
      <c r="Z41" s="240">
        <f t="shared" si="60"/>
        <v>0</v>
      </c>
      <c r="AA41" s="175">
        <f t="shared" si="56"/>
        <v>0</v>
      </c>
      <c r="AB41" s="239">
        <f t="shared" ref="AB41:AM41" si="61">AB35+AB36+AB37+AB38+AB39</f>
        <v>0</v>
      </c>
      <c r="AC41" s="239">
        <f t="shared" si="61"/>
        <v>0</v>
      </c>
      <c r="AD41" s="239">
        <f t="shared" si="61"/>
        <v>0</v>
      </c>
      <c r="AE41" s="240">
        <f t="shared" si="61"/>
        <v>0</v>
      </c>
      <c r="AF41" s="240">
        <f t="shared" si="61"/>
        <v>0</v>
      </c>
      <c r="AG41" s="240">
        <f t="shared" si="61"/>
        <v>0</v>
      </c>
      <c r="AH41" s="240">
        <f t="shared" si="61"/>
        <v>0</v>
      </c>
      <c r="AI41" s="240">
        <f t="shared" si="61"/>
        <v>0</v>
      </c>
      <c r="AJ41" s="240">
        <f t="shared" si="61"/>
        <v>0</v>
      </c>
      <c r="AK41" s="240">
        <f t="shared" si="61"/>
        <v>0</v>
      </c>
      <c r="AL41" s="240">
        <f t="shared" si="61"/>
        <v>0</v>
      </c>
      <c r="AM41" s="240">
        <f t="shared" si="61"/>
        <v>0</v>
      </c>
      <c r="AN41" s="262">
        <f t="shared" si="58"/>
        <v>0</v>
      </c>
    </row>
    <row r="42" spans="1:40" ht="12.75" customHeight="1" thickBot="1" x14ac:dyDescent="0.3">
      <c r="A42" s="261" t="s">
        <v>79</v>
      </c>
      <c r="B42" s="239">
        <f>B30+B34-B41</f>
        <v>0</v>
      </c>
      <c r="C42" s="151">
        <f t="shared" ref="C42:M42" si="62">+C30+C34-C41</f>
        <v>0</v>
      </c>
      <c r="D42" s="151">
        <f t="shared" si="62"/>
        <v>0</v>
      </c>
      <c r="E42" s="241">
        <f t="shared" si="62"/>
        <v>0</v>
      </c>
      <c r="F42" s="241">
        <f t="shared" si="62"/>
        <v>0</v>
      </c>
      <c r="G42" s="241">
        <f t="shared" si="62"/>
        <v>0</v>
      </c>
      <c r="H42" s="241">
        <f t="shared" si="62"/>
        <v>0</v>
      </c>
      <c r="I42" s="241">
        <f t="shared" si="62"/>
        <v>0</v>
      </c>
      <c r="J42" s="241">
        <f t="shared" si="62"/>
        <v>0</v>
      </c>
      <c r="K42" s="241">
        <f t="shared" si="62"/>
        <v>0</v>
      </c>
      <c r="L42" s="241">
        <f t="shared" si="62"/>
        <v>0</v>
      </c>
      <c r="M42" s="241">
        <f t="shared" si="62"/>
        <v>0</v>
      </c>
      <c r="N42" s="177">
        <f>N30+N34-N41</f>
        <v>0</v>
      </c>
      <c r="O42" s="239">
        <f>O30+O34-O41</f>
        <v>0</v>
      </c>
      <c r="P42" s="151">
        <f t="shared" ref="P42:Z42" si="63">+P30+P34-P41</f>
        <v>0</v>
      </c>
      <c r="Q42" s="151">
        <f t="shared" si="63"/>
        <v>0</v>
      </c>
      <c r="R42" s="241">
        <f t="shared" si="63"/>
        <v>0</v>
      </c>
      <c r="S42" s="241">
        <f t="shared" si="63"/>
        <v>0</v>
      </c>
      <c r="T42" s="241">
        <f t="shared" si="63"/>
        <v>0</v>
      </c>
      <c r="U42" s="241">
        <f t="shared" si="63"/>
        <v>0</v>
      </c>
      <c r="V42" s="241">
        <f t="shared" si="63"/>
        <v>0</v>
      </c>
      <c r="W42" s="241">
        <f t="shared" si="63"/>
        <v>0</v>
      </c>
      <c r="X42" s="241">
        <f t="shared" si="63"/>
        <v>0</v>
      </c>
      <c r="Y42" s="241">
        <f t="shared" si="63"/>
        <v>0</v>
      </c>
      <c r="Z42" s="241">
        <f t="shared" si="63"/>
        <v>0</v>
      </c>
      <c r="AA42" s="177">
        <f>AA30+AA34-AA41</f>
        <v>0</v>
      </c>
      <c r="AB42" s="239">
        <f>AB30+AB34-AB41</f>
        <v>0</v>
      </c>
      <c r="AC42" s="151">
        <f t="shared" ref="AC42:AM42" si="64">+AC30+AC34-AC41</f>
        <v>0</v>
      </c>
      <c r="AD42" s="151">
        <f t="shared" si="64"/>
        <v>0</v>
      </c>
      <c r="AE42" s="241">
        <f t="shared" si="64"/>
        <v>0</v>
      </c>
      <c r="AF42" s="241">
        <f t="shared" si="64"/>
        <v>0</v>
      </c>
      <c r="AG42" s="241">
        <f t="shared" si="64"/>
        <v>0</v>
      </c>
      <c r="AH42" s="241">
        <f t="shared" si="64"/>
        <v>0</v>
      </c>
      <c r="AI42" s="241">
        <f t="shared" si="64"/>
        <v>0</v>
      </c>
      <c r="AJ42" s="241">
        <f t="shared" si="64"/>
        <v>0</v>
      </c>
      <c r="AK42" s="241">
        <f t="shared" si="64"/>
        <v>0</v>
      </c>
      <c r="AL42" s="241">
        <f t="shared" si="64"/>
        <v>0</v>
      </c>
      <c r="AM42" s="241">
        <f t="shared" si="64"/>
        <v>0</v>
      </c>
      <c r="AN42" s="263">
        <f>AN30+AN34-AN41</f>
        <v>0</v>
      </c>
    </row>
    <row r="43" spans="1:40" ht="12.75" customHeight="1" thickBot="1" x14ac:dyDescent="0.3">
      <c r="A43" s="264"/>
      <c r="B43" s="156"/>
      <c r="C43" s="156"/>
      <c r="D43" s="156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266"/>
    </row>
    <row r="44" spans="1:40" ht="12.75" customHeight="1" thickBot="1" x14ac:dyDescent="0.3">
      <c r="A44" s="267" t="s">
        <v>80</v>
      </c>
      <c r="B44" s="268">
        <f>reszletek!B138-reszletek!B139</f>
        <v>0</v>
      </c>
      <c r="C44" s="269">
        <f>reszletek!C138-reszletek!C139</f>
        <v>0</v>
      </c>
      <c r="D44" s="269">
        <f>reszletek!D138-reszletek!D139</f>
        <v>0</v>
      </c>
      <c r="E44" s="270">
        <f>reszletek!E138-reszletek!E139</f>
        <v>0</v>
      </c>
      <c r="F44" s="270">
        <f>reszletek!F138-reszletek!F139</f>
        <v>0</v>
      </c>
      <c r="G44" s="270">
        <f>reszletek!G138-reszletek!G139</f>
        <v>0</v>
      </c>
      <c r="H44" s="270">
        <f>reszletek!H138-reszletek!H139</f>
        <v>0</v>
      </c>
      <c r="I44" s="270">
        <f>reszletek!I138-reszletek!I139</f>
        <v>0</v>
      </c>
      <c r="J44" s="270">
        <f>reszletek!J138-reszletek!J139</f>
        <v>0</v>
      </c>
      <c r="K44" s="270">
        <f>reszletek!K138-reszletek!K139</f>
        <v>0</v>
      </c>
      <c r="L44" s="270">
        <f>reszletek!L138-reszletek!L139</f>
        <v>0</v>
      </c>
      <c r="M44" s="270">
        <f>reszletek!M138-reszletek!M139</f>
        <v>0</v>
      </c>
      <c r="N44" s="271"/>
      <c r="O44" s="269">
        <f>reszletek!O138-reszletek!O139</f>
        <v>0</v>
      </c>
      <c r="P44" s="269">
        <f>reszletek!P138-reszletek!P139</f>
        <v>0</v>
      </c>
      <c r="Q44" s="269">
        <f>reszletek!Q138-reszletek!Q139</f>
        <v>0</v>
      </c>
      <c r="R44" s="269">
        <f>reszletek!R138-reszletek!R139</f>
        <v>0</v>
      </c>
      <c r="S44" s="269">
        <f>reszletek!S138-reszletek!S139</f>
        <v>0</v>
      </c>
      <c r="T44" s="269">
        <f>reszletek!T138-reszletek!T139</f>
        <v>0</v>
      </c>
      <c r="U44" s="269">
        <f>reszletek!U138-reszletek!U139</f>
        <v>0</v>
      </c>
      <c r="V44" s="269">
        <f>reszletek!V138-reszletek!V139</f>
        <v>0</v>
      </c>
      <c r="W44" s="269">
        <f>reszletek!W138-reszletek!W139</f>
        <v>0</v>
      </c>
      <c r="X44" s="269">
        <f>reszletek!X138-reszletek!X139</f>
        <v>0</v>
      </c>
      <c r="Y44" s="269">
        <f>reszletek!Y138-reszletek!Y139</f>
        <v>0</v>
      </c>
      <c r="Z44" s="269">
        <f>reszletek!Z138-reszletek!Z139</f>
        <v>0</v>
      </c>
      <c r="AA44" s="272"/>
      <c r="AB44" s="269">
        <f>reszletek!AB138-reszletek!AB139</f>
        <v>0</v>
      </c>
      <c r="AC44" s="269">
        <f>reszletek!AC138-reszletek!AC139</f>
        <v>0</v>
      </c>
      <c r="AD44" s="269">
        <f>reszletek!AD138-reszletek!AD139</f>
        <v>0</v>
      </c>
      <c r="AE44" s="269">
        <f>reszletek!AE138-reszletek!AE139</f>
        <v>0</v>
      </c>
      <c r="AF44" s="269">
        <f>reszletek!AF138-reszletek!AF139</f>
        <v>0</v>
      </c>
      <c r="AG44" s="269">
        <f>reszletek!AG138-reszletek!AG139</f>
        <v>0</v>
      </c>
      <c r="AH44" s="269">
        <f>reszletek!AH138-reszletek!AH139</f>
        <v>0</v>
      </c>
      <c r="AI44" s="269">
        <f>reszletek!AI138-reszletek!AI139</f>
        <v>0</v>
      </c>
      <c r="AJ44" s="269">
        <f>reszletek!AJ138-reszletek!AJ139</f>
        <v>0</v>
      </c>
      <c r="AK44" s="269">
        <f>reszletek!AK138-reszletek!AK139</f>
        <v>0</v>
      </c>
      <c r="AL44" s="269">
        <f>reszletek!AL138-reszletek!AL139</f>
        <v>0</v>
      </c>
      <c r="AM44" s="269">
        <f>reszletek!AM138-reszletek!AM139</f>
        <v>0</v>
      </c>
      <c r="AN44" s="273"/>
    </row>
    <row r="45" spans="1:40" ht="12.75" customHeight="1" thickTop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</row>
  </sheetData>
  <pageMargins left="0.7" right="0.7" top="0.75" bottom="0.75" header="0" footer="0"/>
  <pageSetup orientation="landscape" r:id="rId1"/>
  <headerFooter>
    <oddHeader>&amp;C&amp;"Calibri"&amp;10&amp;K000000Public&amp;1#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5"/>
  <sheetViews>
    <sheetView workbookViewId="0"/>
  </sheetViews>
  <sheetFormatPr defaultColWidth="14.42578125" defaultRowHeight="15" customHeight="1" x14ac:dyDescent="0.25"/>
  <cols>
    <col min="1" max="1" width="34.5703125" customWidth="1"/>
    <col min="2" max="2" width="11" customWidth="1"/>
    <col min="3" max="3" width="11.42578125" customWidth="1"/>
    <col min="4" max="4" width="12.7109375" customWidth="1"/>
    <col min="5" max="12" width="9.85546875" customWidth="1"/>
    <col min="13" max="24" width="8.7109375" customWidth="1"/>
  </cols>
  <sheetData>
    <row r="1" spans="1:13" x14ac:dyDescent="0.25">
      <c r="B1" s="1">
        <v>2013</v>
      </c>
      <c r="C1" s="2">
        <v>2014</v>
      </c>
      <c r="D1" s="2">
        <v>2015</v>
      </c>
      <c r="E1" s="2">
        <v>2016</v>
      </c>
      <c r="F1" s="2">
        <v>2017</v>
      </c>
      <c r="G1" s="2">
        <v>2018</v>
      </c>
      <c r="H1" s="2">
        <v>2019</v>
      </c>
      <c r="I1" s="2">
        <v>2020</v>
      </c>
      <c r="J1" s="2">
        <v>2021</v>
      </c>
      <c r="K1" s="2">
        <v>2022</v>
      </c>
      <c r="L1" s="2">
        <v>2023</v>
      </c>
      <c r="M1" s="2">
        <v>2024</v>
      </c>
    </row>
    <row r="2" spans="1:13" x14ac:dyDescent="0.25">
      <c r="A2" s="3" t="s">
        <v>0</v>
      </c>
      <c r="B2" s="4">
        <f t="shared" ref="B2:M2" si="0">SUM(B3:B5)</f>
        <v>0</v>
      </c>
      <c r="C2" s="5">
        <f t="shared" si="0"/>
        <v>0</v>
      </c>
      <c r="D2" s="6">
        <f t="shared" si="0"/>
        <v>0</v>
      </c>
      <c r="E2" s="6">
        <f t="shared" si="0"/>
        <v>0</v>
      </c>
      <c r="F2" s="6">
        <f t="shared" si="0"/>
        <v>0</v>
      </c>
      <c r="G2" s="6">
        <f t="shared" si="0"/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7">
        <f t="shared" si="0"/>
        <v>0</v>
      </c>
    </row>
    <row r="3" spans="1:13" x14ac:dyDescent="0.25">
      <c r="A3" s="8" t="s">
        <v>1</v>
      </c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3" x14ac:dyDescent="0.25">
      <c r="A4" s="13" t="s">
        <v>2</v>
      </c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A5" s="17" t="s">
        <v>3</v>
      </c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x14ac:dyDescent="0.25">
      <c r="A6" s="22" t="s">
        <v>4</v>
      </c>
      <c r="B6" s="23">
        <f t="shared" ref="B6:M6" si="1">SUM(B7:B10)</f>
        <v>0</v>
      </c>
      <c r="C6" s="24">
        <f t="shared" si="1"/>
        <v>0</v>
      </c>
      <c r="D6" s="25">
        <f t="shared" si="1"/>
        <v>0</v>
      </c>
      <c r="E6" s="25">
        <f t="shared" si="1"/>
        <v>0</v>
      </c>
      <c r="F6" s="25">
        <f t="shared" si="1"/>
        <v>0</v>
      </c>
      <c r="G6" s="25">
        <f t="shared" si="1"/>
        <v>0</v>
      </c>
      <c r="H6" s="25">
        <f t="shared" si="1"/>
        <v>0</v>
      </c>
      <c r="I6" s="25">
        <f t="shared" si="1"/>
        <v>0</v>
      </c>
      <c r="J6" s="25">
        <f t="shared" si="1"/>
        <v>0</v>
      </c>
      <c r="K6" s="25">
        <f t="shared" si="1"/>
        <v>0</v>
      </c>
      <c r="L6" s="25">
        <f t="shared" si="1"/>
        <v>0</v>
      </c>
      <c r="M6" s="26">
        <f t="shared" si="1"/>
        <v>0</v>
      </c>
    </row>
    <row r="7" spans="1:13" x14ac:dyDescent="0.25">
      <c r="A7" s="8" t="s">
        <v>5</v>
      </c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x14ac:dyDescent="0.25">
      <c r="A8" s="13" t="s">
        <v>6</v>
      </c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27"/>
    </row>
    <row r="9" spans="1:13" x14ac:dyDescent="0.25">
      <c r="A9" s="13" t="s">
        <v>7</v>
      </c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27"/>
    </row>
    <row r="10" spans="1:13" x14ac:dyDescent="0.25">
      <c r="A10" s="17" t="s">
        <v>8</v>
      </c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pans="1:13" x14ac:dyDescent="0.25">
      <c r="A11" s="28" t="s">
        <v>9</v>
      </c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x14ac:dyDescent="0.25">
      <c r="A12" s="33" t="s">
        <v>10</v>
      </c>
      <c r="B12" s="34">
        <f t="shared" ref="B12:M12" si="2">SUM(B2,B6,B11)</f>
        <v>0</v>
      </c>
      <c r="C12" s="35">
        <f t="shared" si="2"/>
        <v>0</v>
      </c>
      <c r="D12" s="36">
        <f t="shared" si="2"/>
        <v>0</v>
      </c>
      <c r="E12" s="36">
        <f t="shared" si="2"/>
        <v>0</v>
      </c>
      <c r="F12" s="36">
        <f t="shared" si="2"/>
        <v>0</v>
      </c>
      <c r="G12" s="36">
        <f t="shared" si="2"/>
        <v>0</v>
      </c>
      <c r="H12" s="36">
        <f t="shared" si="2"/>
        <v>0</v>
      </c>
      <c r="I12" s="36">
        <f t="shared" si="2"/>
        <v>0</v>
      </c>
      <c r="J12" s="36">
        <f t="shared" si="2"/>
        <v>0</v>
      </c>
      <c r="K12" s="36">
        <f t="shared" si="2"/>
        <v>0</v>
      </c>
      <c r="L12" s="36">
        <f t="shared" si="2"/>
        <v>0</v>
      </c>
      <c r="M12" s="37">
        <f t="shared" si="2"/>
        <v>0</v>
      </c>
    </row>
    <row r="13" spans="1:13" x14ac:dyDescent="0.25">
      <c r="A13" s="38"/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2"/>
    </row>
    <row r="14" spans="1:13" x14ac:dyDescent="0.25">
      <c r="A14" s="28" t="s">
        <v>11</v>
      </c>
      <c r="B14" s="29">
        <f t="shared" ref="B14:M14" si="3">SUM(B15:B21)</f>
        <v>0</v>
      </c>
      <c r="C14" s="5">
        <f t="shared" si="3"/>
        <v>0</v>
      </c>
      <c r="D14" s="6">
        <f t="shared" si="3"/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f t="shared" si="3"/>
        <v>0</v>
      </c>
      <c r="M14" s="7">
        <f t="shared" si="3"/>
        <v>0</v>
      </c>
    </row>
    <row r="15" spans="1:13" x14ac:dyDescent="0.25">
      <c r="A15" s="8" t="s">
        <v>12</v>
      </c>
      <c r="B15" s="9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x14ac:dyDescent="0.25">
      <c r="A16" s="13" t="s">
        <v>13</v>
      </c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27"/>
    </row>
    <row r="17" spans="1:13" x14ac:dyDescent="0.25">
      <c r="A17" s="13" t="s">
        <v>14</v>
      </c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27"/>
    </row>
    <row r="18" spans="1:13" x14ac:dyDescent="0.25">
      <c r="A18" s="13" t="s">
        <v>15</v>
      </c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27"/>
    </row>
    <row r="19" spans="1:13" x14ac:dyDescent="0.25">
      <c r="A19" s="13" t="s">
        <v>16</v>
      </c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27"/>
    </row>
    <row r="20" spans="1:13" x14ac:dyDescent="0.25">
      <c r="A20" s="13" t="s">
        <v>17</v>
      </c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27"/>
    </row>
    <row r="21" spans="1:13" x14ac:dyDescent="0.25">
      <c r="A21" s="17" t="s">
        <v>18</v>
      </c>
      <c r="B21" s="18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1"/>
    </row>
    <row r="22" spans="1:13" x14ac:dyDescent="0.25">
      <c r="A22" s="28" t="s">
        <v>19</v>
      </c>
      <c r="B22" s="29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3" x14ac:dyDescent="0.25">
      <c r="A23" s="28" t="s">
        <v>20</v>
      </c>
      <c r="B23" s="29">
        <f t="shared" ref="B23:M23" si="4">SUM(B24:B26)</f>
        <v>0</v>
      </c>
      <c r="C23" s="5">
        <f t="shared" si="4"/>
        <v>0</v>
      </c>
      <c r="D23" s="6">
        <f t="shared" si="4"/>
        <v>0</v>
      </c>
      <c r="E23" s="6">
        <f t="shared" si="4"/>
        <v>0</v>
      </c>
      <c r="F23" s="6">
        <f t="shared" si="4"/>
        <v>0</v>
      </c>
      <c r="G23" s="6">
        <f t="shared" si="4"/>
        <v>0</v>
      </c>
      <c r="H23" s="6">
        <f t="shared" si="4"/>
        <v>0</v>
      </c>
      <c r="I23" s="6">
        <f t="shared" si="4"/>
        <v>0</v>
      </c>
      <c r="J23" s="6">
        <f t="shared" si="4"/>
        <v>0</v>
      </c>
      <c r="K23" s="6">
        <f t="shared" si="4"/>
        <v>0</v>
      </c>
      <c r="L23" s="6">
        <f t="shared" si="4"/>
        <v>0</v>
      </c>
      <c r="M23" s="7">
        <f t="shared" si="4"/>
        <v>0</v>
      </c>
    </row>
    <row r="24" spans="1:13" x14ac:dyDescent="0.25">
      <c r="A24" s="8" t="s">
        <v>21</v>
      </c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2"/>
    </row>
    <row r="25" spans="1:13" x14ac:dyDescent="0.25">
      <c r="A25" s="13" t="s">
        <v>22</v>
      </c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27"/>
    </row>
    <row r="26" spans="1:13" x14ac:dyDescent="0.25">
      <c r="A26" s="17" t="s">
        <v>23</v>
      </c>
      <c r="B26" s="18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1"/>
    </row>
    <row r="27" spans="1:13" x14ac:dyDescent="0.25">
      <c r="A27" s="28" t="s">
        <v>24</v>
      </c>
      <c r="B27" s="29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x14ac:dyDescent="0.25">
      <c r="A28" s="33" t="s">
        <v>25</v>
      </c>
      <c r="B28" s="34">
        <f t="shared" ref="B28:M28" si="5">SUM(B14,B22,B23,B27)</f>
        <v>0</v>
      </c>
      <c r="C28" s="35">
        <f t="shared" si="5"/>
        <v>0</v>
      </c>
      <c r="D28" s="36">
        <f t="shared" si="5"/>
        <v>0</v>
      </c>
      <c r="E28" s="36">
        <f t="shared" si="5"/>
        <v>0</v>
      </c>
      <c r="F28" s="36">
        <f t="shared" si="5"/>
        <v>0</v>
      </c>
      <c r="G28" s="36">
        <f t="shared" si="5"/>
        <v>0</v>
      </c>
      <c r="H28" s="36">
        <f t="shared" si="5"/>
        <v>0</v>
      </c>
      <c r="I28" s="36">
        <f t="shared" si="5"/>
        <v>0</v>
      </c>
      <c r="J28" s="36">
        <f t="shared" si="5"/>
        <v>0</v>
      </c>
      <c r="K28" s="36">
        <f t="shared" si="5"/>
        <v>0</v>
      </c>
      <c r="L28" s="36">
        <f t="shared" si="5"/>
        <v>0</v>
      </c>
      <c r="M28" s="37">
        <f t="shared" si="5"/>
        <v>0</v>
      </c>
    </row>
    <row r="30" spans="1:13" hidden="1" x14ac:dyDescent="0.25">
      <c r="B30" s="39">
        <f t="shared" ref="B30:M30" si="6">+B12-B28</f>
        <v>0</v>
      </c>
      <c r="C30" s="39">
        <f t="shared" si="6"/>
        <v>0</v>
      </c>
      <c r="D30" s="39">
        <f t="shared" si="6"/>
        <v>0</v>
      </c>
      <c r="E30" s="39">
        <f t="shared" si="6"/>
        <v>0</v>
      </c>
      <c r="F30" s="39">
        <f t="shared" si="6"/>
        <v>0</v>
      </c>
      <c r="G30" s="39">
        <f t="shared" si="6"/>
        <v>0</v>
      </c>
      <c r="H30" s="39">
        <f t="shared" si="6"/>
        <v>0</v>
      </c>
      <c r="I30" s="39">
        <f t="shared" si="6"/>
        <v>0</v>
      </c>
      <c r="J30" s="39">
        <f t="shared" si="6"/>
        <v>0</v>
      </c>
      <c r="K30" s="39">
        <f t="shared" si="6"/>
        <v>0</v>
      </c>
      <c r="L30" s="39">
        <f t="shared" si="6"/>
        <v>0</v>
      </c>
      <c r="M30" s="39">
        <f t="shared" si="6"/>
        <v>0</v>
      </c>
    </row>
    <row r="34" spans="1:13" ht="15.75" hidden="1" x14ac:dyDescent="0.25">
      <c r="B34" s="43">
        <v>2014</v>
      </c>
      <c r="C34" s="43">
        <v>2015</v>
      </c>
      <c r="D34" s="43">
        <v>2016</v>
      </c>
      <c r="E34" s="43">
        <v>2017</v>
      </c>
      <c r="F34" s="43">
        <v>2018</v>
      </c>
      <c r="G34" s="43">
        <v>2019</v>
      </c>
      <c r="H34" s="43">
        <v>2020</v>
      </c>
      <c r="I34" s="43">
        <v>2021</v>
      </c>
      <c r="J34" s="43">
        <v>2022</v>
      </c>
      <c r="K34" s="43">
        <v>2023</v>
      </c>
      <c r="L34" s="43">
        <v>2024</v>
      </c>
    </row>
    <row r="35" spans="1:13" hidden="1" x14ac:dyDescent="0.25">
      <c r="A35" s="44" t="s">
        <v>26</v>
      </c>
      <c r="B35" s="11">
        <f>+reszletek!B68</f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2"/>
    </row>
    <row r="36" spans="1:13" hidden="1" x14ac:dyDescent="0.25">
      <c r="A36" s="45" t="s">
        <v>27</v>
      </c>
      <c r="B36" s="16">
        <f>+reszletek!B110</f>
        <v>0</v>
      </c>
      <c r="C36" s="16">
        <f>+reszletek!C110</f>
        <v>0</v>
      </c>
      <c r="D36" s="16">
        <f>+reszletek!D110</f>
        <v>0</v>
      </c>
      <c r="E36" s="16">
        <f>+reszletek!E110</f>
        <v>0</v>
      </c>
      <c r="F36" s="16">
        <f>+reszletek!F110</f>
        <v>0</v>
      </c>
      <c r="G36" s="16">
        <f>+reszletek!G110</f>
        <v>0</v>
      </c>
      <c r="H36" s="16">
        <f>+reszletek!H110</f>
        <v>0</v>
      </c>
      <c r="I36" s="16">
        <f>+reszletek!I110</f>
        <v>0</v>
      </c>
      <c r="J36" s="16">
        <f>+reszletek!J110</f>
        <v>0</v>
      </c>
      <c r="K36" s="16">
        <f>+reszletek!K110</f>
        <v>0</v>
      </c>
      <c r="L36" s="27">
        <f>+reszletek!L110</f>
        <v>0</v>
      </c>
      <c r="M36" s="39"/>
    </row>
    <row r="37" spans="1:13" hidden="1" x14ac:dyDescent="0.25">
      <c r="A37" s="45"/>
      <c r="B37" s="46">
        <f>+B35-B36</f>
        <v>0</v>
      </c>
      <c r="C37" s="46">
        <f t="shared" ref="C37:L37" si="7">+B37-C36</f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  <c r="H37" s="46">
        <f t="shared" si="7"/>
        <v>0</v>
      </c>
      <c r="I37" s="46">
        <f t="shared" si="7"/>
        <v>0</v>
      </c>
      <c r="J37" s="46">
        <f t="shared" si="7"/>
        <v>0</v>
      </c>
      <c r="K37" s="46">
        <f t="shared" si="7"/>
        <v>0</v>
      </c>
      <c r="L37" s="47">
        <f t="shared" si="7"/>
        <v>0</v>
      </c>
    </row>
    <row r="38" spans="1:13" hidden="1" x14ac:dyDescent="0.25">
      <c r="A38" s="48"/>
      <c r="B38" s="49">
        <f t="shared" ref="B38:L38" si="8">+B37/1000</f>
        <v>0</v>
      </c>
      <c r="C38" s="50">
        <f t="shared" si="8"/>
        <v>0</v>
      </c>
      <c r="D38" s="50">
        <f t="shared" si="8"/>
        <v>0</v>
      </c>
      <c r="E38" s="50">
        <f t="shared" si="8"/>
        <v>0</v>
      </c>
      <c r="F38" s="50">
        <f t="shared" si="8"/>
        <v>0</v>
      </c>
      <c r="G38" s="50">
        <f t="shared" si="8"/>
        <v>0</v>
      </c>
      <c r="H38" s="50">
        <f t="shared" si="8"/>
        <v>0</v>
      </c>
      <c r="I38" s="50">
        <f t="shared" si="8"/>
        <v>0</v>
      </c>
      <c r="J38" s="50">
        <f t="shared" si="8"/>
        <v>0</v>
      </c>
      <c r="K38" s="50">
        <f t="shared" si="8"/>
        <v>0</v>
      </c>
      <c r="L38" s="51">
        <f t="shared" si="8"/>
        <v>0</v>
      </c>
    </row>
    <row r="39" spans="1:13" hidden="1" x14ac:dyDescent="0.25"/>
    <row r="40" spans="1:13" ht="15.75" hidden="1" x14ac:dyDescent="0.25">
      <c r="B40" s="43">
        <v>2014</v>
      </c>
      <c r="C40" s="43">
        <v>2015</v>
      </c>
      <c r="D40" s="43">
        <v>2016</v>
      </c>
      <c r="E40" s="43">
        <v>2017</v>
      </c>
      <c r="F40" s="43">
        <v>2018</v>
      </c>
      <c r="G40" s="43">
        <v>2019</v>
      </c>
      <c r="H40" s="43">
        <v>2020</v>
      </c>
      <c r="I40" s="43">
        <v>2021</v>
      </c>
      <c r="J40" s="43">
        <v>2022</v>
      </c>
      <c r="K40" s="43">
        <v>2023</v>
      </c>
      <c r="L40" s="43">
        <v>2024</v>
      </c>
    </row>
    <row r="41" spans="1:13" hidden="1" x14ac:dyDescent="0.25">
      <c r="A41" s="44" t="s">
        <v>28</v>
      </c>
      <c r="B41" s="11"/>
      <c r="C41" s="11"/>
      <c r="D41" s="11" t="e">
        <f>+reszletek!#REF!</f>
        <v>#REF!</v>
      </c>
      <c r="E41" s="11"/>
      <c r="F41" s="11"/>
      <c r="G41" s="11"/>
      <c r="H41" s="11"/>
      <c r="I41" s="11"/>
      <c r="J41" s="11"/>
      <c r="K41" s="11"/>
      <c r="L41" s="12"/>
    </row>
    <row r="42" spans="1:13" hidden="1" x14ac:dyDescent="0.25">
      <c r="A42" s="45" t="s">
        <v>29</v>
      </c>
      <c r="B42" s="16"/>
      <c r="C42" s="16"/>
      <c r="D42" s="16"/>
      <c r="E42" s="16"/>
      <c r="F42" s="16"/>
      <c r="G42" s="16"/>
      <c r="H42" s="16" t="e">
        <f>+reszletek!#REF!</f>
        <v>#REF!</v>
      </c>
      <c r="I42" s="16"/>
      <c r="J42" s="16"/>
      <c r="K42" s="16"/>
      <c r="L42" s="27"/>
    </row>
    <row r="43" spans="1:13" hidden="1" x14ac:dyDescent="0.25">
      <c r="A43" s="45" t="s">
        <v>30</v>
      </c>
      <c r="B43" s="16"/>
      <c r="C43" s="16"/>
      <c r="D43" s="16">
        <f>+reszletek!D114</f>
        <v>0</v>
      </c>
      <c r="E43" s="16">
        <f>+reszletek!E114</f>
        <v>0</v>
      </c>
      <c r="F43" s="16">
        <f>+reszletek!F114</f>
        <v>0</v>
      </c>
      <c r="G43" s="16">
        <f>+reszletek!G114</f>
        <v>0</v>
      </c>
      <c r="H43" s="16">
        <f>+reszletek!H114</f>
        <v>0</v>
      </c>
      <c r="I43" s="16">
        <f>+reszletek!I114</f>
        <v>0</v>
      </c>
      <c r="J43" s="16">
        <f>+reszletek!J114</f>
        <v>0</v>
      </c>
      <c r="K43" s="16">
        <f>+reszletek!K114</f>
        <v>0</v>
      </c>
      <c r="L43" s="27">
        <f>+reszletek!L114</f>
        <v>0</v>
      </c>
    </row>
    <row r="44" spans="1:13" hidden="1" x14ac:dyDescent="0.25">
      <c r="A44" s="45"/>
      <c r="B44" s="46"/>
      <c r="C44" s="46"/>
      <c r="D44" s="46" t="e">
        <f>+D41-D43</f>
        <v>#REF!</v>
      </c>
      <c r="E44" s="46" t="e">
        <f t="shared" ref="E44:G44" si="9">+D44-E43</f>
        <v>#REF!</v>
      </c>
      <c r="F44" s="46" t="e">
        <f t="shared" si="9"/>
        <v>#REF!</v>
      </c>
      <c r="G44" s="46" t="e">
        <f t="shared" si="9"/>
        <v>#REF!</v>
      </c>
      <c r="H44" s="46" t="e">
        <f>+G44+H42-H43</f>
        <v>#REF!</v>
      </c>
      <c r="I44" s="46" t="e">
        <f t="shared" ref="I44:L44" si="10">+H44-I43</f>
        <v>#REF!</v>
      </c>
      <c r="J44" s="46" t="e">
        <f t="shared" si="10"/>
        <v>#REF!</v>
      </c>
      <c r="K44" s="46" t="e">
        <f t="shared" si="10"/>
        <v>#REF!</v>
      </c>
      <c r="L44" s="47" t="e">
        <f t="shared" si="10"/>
        <v>#REF!</v>
      </c>
    </row>
    <row r="45" spans="1:13" hidden="1" x14ac:dyDescent="0.25">
      <c r="A45" s="48"/>
      <c r="B45" s="49"/>
      <c r="C45" s="50"/>
      <c r="D45" s="50" t="e">
        <f t="shared" ref="D45:L45" si="11">+D44/1000</f>
        <v>#REF!</v>
      </c>
      <c r="E45" s="50" t="e">
        <f t="shared" si="11"/>
        <v>#REF!</v>
      </c>
      <c r="F45" s="50" t="e">
        <f t="shared" si="11"/>
        <v>#REF!</v>
      </c>
      <c r="G45" s="50" t="e">
        <f t="shared" si="11"/>
        <v>#REF!</v>
      </c>
      <c r="H45" s="50" t="e">
        <f t="shared" si="11"/>
        <v>#REF!</v>
      </c>
      <c r="I45" s="50" t="e">
        <f t="shared" si="11"/>
        <v>#REF!</v>
      </c>
      <c r="J45" s="50" t="e">
        <f t="shared" si="11"/>
        <v>#REF!</v>
      </c>
      <c r="K45" s="50" t="e">
        <f t="shared" si="11"/>
        <v>#REF!</v>
      </c>
      <c r="L45" s="51" t="e">
        <f t="shared" si="11"/>
        <v>#REF!</v>
      </c>
    </row>
    <row r="46" spans="1:13" hidden="1" x14ac:dyDescent="0.25"/>
    <row r="47" spans="1:13" hidden="1" x14ac:dyDescent="0.25">
      <c r="B47" s="49">
        <f t="shared" ref="B47:L47" si="12">+B46/1000</f>
        <v>0</v>
      </c>
      <c r="C47" s="50">
        <f t="shared" si="12"/>
        <v>0</v>
      </c>
      <c r="D47" s="50">
        <f t="shared" si="12"/>
        <v>0</v>
      </c>
      <c r="E47" s="50">
        <f t="shared" si="12"/>
        <v>0</v>
      </c>
      <c r="F47" s="50">
        <f t="shared" si="12"/>
        <v>0</v>
      </c>
      <c r="G47" s="50">
        <f t="shared" si="12"/>
        <v>0</v>
      </c>
      <c r="H47" s="50">
        <f t="shared" si="12"/>
        <v>0</v>
      </c>
      <c r="I47" s="50">
        <f t="shared" si="12"/>
        <v>0</v>
      </c>
      <c r="J47" s="50">
        <f t="shared" si="12"/>
        <v>0</v>
      </c>
      <c r="K47" s="50">
        <f t="shared" si="12"/>
        <v>0</v>
      </c>
      <c r="L47" s="51">
        <f t="shared" si="12"/>
        <v>0</v>
      </c>
    </row>
    <row r="48" spans="1:13" hidden="1" x14ac:dyDescent="0.25"/>
    <row r="49" spans="1:14" ht="15.75" hidden="1" x14ac:dyDescent="0.25">
      <c r="B49" s="43">
        <v>2014</v>
      </c>
      <c r="C49" s="43">
        <v>2015</v>
      </c>
      <c r="D49" s="43">
        <v>2016</v>
      </c>
      <c r="E49" s="43">
        <v>2017</v>
      </c>
      <c r="F49" s="43">
        <v>2018</v>
      </c>
      <c r="G49" s="43">
        <v>2019</v>
      </c>
      <c r="H49" s="43">
        <v>2020</v>
      </c>
      <c r="I49" s="43">
        <v>2021</v>
      </c>
      <c r="J49" s="43">
        <v>2022</v>
      </c>
      <c r="K49" s="43">
        <v>2023</v>
      </c>
      <c r="L49" s="43">
        <v>2024</v>
      </c>
    </row>
    <row r="50" spans="1:14" hidden="1" x14ac:dyDescent="0.25">
      <c r="A50" s="44" t="s">
        <v>26</v>
      </c>
      <c r="B50" s="11" t="e">
        <f t="shared" ref="B50:K50" si="13">+#REF!/1000</f>
        <v>#REF!</v>
      </c>
      <c r="C50" s="11" t="e">
        <f t="shared" si="13"/>
        <v>#REF!</v>
      </c>
      <c r="D50" s="11" t="e">
        <f t="shared" si="13"/>
        <v>#REF!</v>
      </c>
      <c r="E50" s="11" t="e">
        <f t="shared" si="13"/>
        <v>#REF!</v>
      </c>
      <c r="F50" s="11" t="e">
        <f t="shared" si="13"/>
        <v>#REF!</v>
      </c>
      <c r="G50" s="11" t="e">
        <f t="shared" si="13"/>
        <v>#REF!</v>
      </c>
      <c r="H50" s="11" t="e">
        <f t="shared" si="13"/>
        <v>#REF!</v>
      </c>
      <c r="I50" s="11" t="e">
        <f t="shared" si="13"/>
        <v>#REF!</v>
      </c>
      <c r="J50" s="11" t="e">
        <f t="shared" si="13"/>
        <v>#REF!</v>
      </c>
      <c r="K50" s="11" t="e">
        <f t="shared" si="13"/>
        <v>#REF!</v>
      </c>
      <c r="L50" s="12"/>
    </row>
    <row r="51" spans="1:14" hidden="1" x14ac:dyDescent="0.25">
      <c r="A51" s="45" t="s">
        <v>31</v>
      </c>
      <c r="B51" s="16" t="e">
        <f t="shared" ref="B51:C51" si="14">SUM(#REF!)</f>
        <v>#REF!</v>
      </c>
      <c r="C51" s="16" t="e">
        <f t="shared" si="14"/>
        <v>#REF!</v>
      </c>
      <c r="D51" s="16" t="e">
        <f>SUM(#REF!)+#REF!+#REF!+#REF!+#REF!</f>
        <v>#REF!</v>
      </c>
      <c r="E51" s="16" t="e">
        <f t="shared" ref="E51:K51" si="15">SUM(#REF!)</f>
        <v>#REF!</v>
      </c>
      <c r="F51" s="16" t="e">
        <f t="shared" si="15"/>
        <v>#REF!</v>
      </c>
      <c r="G51" s="16" t="e">
        <f t="shared" si="15"/>
        <v>#REF!</v>
      </c>
      <c r="H51" s="16" t="e">
        <f t="shared" si="15"/>
        <v>#REF!</v>
      </c>
      <c r="I51" s="16" t="e">
        <f t="shared" si="15"/>
        <v>#REF!</v>
      </c>
      <c r="J51" s="16" t="e">
        <f t="shared" si="15"/>
        <v>#REF!</v>
      </c>
      <c r="K51" s="16" t="e">
        <f t="shared" si="15"/>
        <v>#REF!</v>
      </c>
      <c r="L51" s="27"/>
    </row>
    <row r="52" spans="1:14" hidden="1" x14ac:dyDescent="0.25">
      <c r="A52" s="48"/>
      <c r="B52" s="49" t="e">
        <f t="shared" ref="B52:L52" si="16">SUM(B50:B51)</f>
        <v>#REF!</v>
      </c>
      <c r="C52" s="49" t="e">
        <f t="shared" si="16"/>
        <v>#REF!</v>
      </c>
      <c r="D52" s="49" t="e">
        <f t="shared" si="16"/>
        <v>#REF!</v>
      </c>
      <c r="E52" s="49" t="e">
        <f t="shared" si="16"/>
        <v>#REF!</v>
      </c>
      <c r="F52" s="49" t="e">
        <f t="shared" si="16"/>
        <v>#REF!</v>
      </c>
      <c r="G52" s="49" t="e">
        <f t="shared" si="16"/>
        <v>#REF!</v>
      </c>
      <c r="H52" s="49" t="e">
        <f t="shared" si="16"/>
        <v>#REF!</v>
      </c>
      <c r="I52" s="49" t="e">
        <f t="shared" si="16"/>
        <v>#REF!</v>
      </c>
      <c r="J52" s="49" t="e">
        <f t="shared" si="16"/>
        <v>#REF!</v>
      </c>
      <c r="K52" s="49" t="e">
        <f t="shared" si="16"/>
        <v>#REF!</v>
      </c>
      <c r="L52" s="49">
        <f t="shared" si="16"/>
        <v>0</v>
      </c>
    </row>
    <row r="53" spans="1:14" hidden="1" x14ac:dyDescent="0.25"/>
    <row r="54" spans="1:14" hidden="1" x14ac:dyDescent="0.25">
      <c r="B54" s="1">
        <v>2013</v>
      </c>
      <c r="C54" s="2">
        <v>2014</v>
      </c>
    </row>
    <row r="55" spans="1:14" hidden="1" x14ac:dyDescent="0.25">
      <c r="A55" s="13" t="s">
        <v>2</v>
      </c>
      <c r="B55" s="14">
        <v>10571</v>
      </c>
      <c r="C55" s="15">
        <f>+B55+2013</f>
        <v>12584</v>
      </c>
    </row>
    <row r="56" spans="1:14" hidden="1" x14ac:dyDescent="0.25">
      <c r="A56" s="52"/>
      <c r="B56" s="39"/>
      <c r="C56" s="39"/>
    </row>
    <row r="57" spans="1:14" hidden="1" x14ac:dyDescent="0.25">
      <c r="A57" s="53"/>
      <c r="B57" s="11"/>
      <c r="C57" s="11"/>
      <c r="D57" s="54" t="s">
        <v>32</v>
      </c>
      <c r="E57" s="55"/>
      <c r="F57" s="55"/>
      <c r="G57" s="55"/>
      <c r="H57" s="55"/>
      <c r="I57" s="55"/>
      <c r="J57" s="55"/>
      <c r="K57" s="55"/>
      <c r="L57" s="55"/>
    </row>
    <row r="58" spans="1:14" ht="15.75" hidden="1" x14ac:dyDescent="0.25">
      <c r="A58" s="56" t="s">
        <v>33</v>
      </c>
      <c r="B58" s="57" t="s">
        <v>34</v>
      </c>
      <c r="C58" s="57" t="s">
        <v>35</v>
      </c>
      <c r="D58" s="58">
        <v>2014</v>
      </c>
      <c r="E58" s="58">
        <v>2015</v>
      </c>
      <c r="F58" s="58">
        <v>2016</v>
      </c>
      <c r="G58" s="58">
        <v>2017</v>
      </c>
      <c r="H58" s="58">
        <v>2018</v>
      </c>
      <c r="I58" s="58">
        <v>2019</v>
      </c>
      <c r="J58" s="58">
        <v>2020</v>
      </c>
      <c r="K58" s="58">
        <v>2021</v>
      </c>
      <c r="L58" s="58">
        <v>2022</v>
      </c>
      <c r="M58" s="58">
        <v>2023</v>
      </c>
      <c r="N58" s="58">
        <v>2024</v>
      </c>
    </row>
    <row r="59" spans="1:14" hidden="1" x14ac:dyDescent="0.25">
      <c r="A59" s="59">
        <v>3028730</v>
      </c>
      <c r="B59" s="60"/>
      <c r="C59" s="61">
        <v>300000</v>
      </c>
      <c r="D59" s="10">
        <v>0</v>
      </c>
      <c r="E59" s="11"/>
      <c r="F59" s="11"/>
      <c r="G59" s="11"/>
      <c r="H59" s="11"/>
      <c r="I59" s="11"/>
      <c r="J59" s="11"/>
      <c r="K59" s="11"/>
      <c r="L59" s="11"/>
      <c r="M59" s="62"/>
      <c r="N59" s="54"/>
    </row>
    <row r="60" spans="1:14" hidden="1" x14ac:dyDescent="0.25">
      <c r="A60" s="16">
        <v>184320</v>
      </c>
      <c r="B60" s="63">
        <v>0.14499999999999999</v>
      </c>
      <c r="C60" s="64"/>
      <c r="D60" s="15">
        <f t="shared" ref="D60:E60" si="17">+$A$60*$B$60</f>
        <v>26726.399999999998</v>
      </c>
      <c r="E60" s="16">
        <f t="shared" si="17"/>
        <v>26726.399999999998</v>
      </c>
      <c r="F60" s="16">
        <v>14079</v>
      </c>
      <c r="G60" s="16">
        <v>0</v>
      </c>
      <c r="H60" s="16"/>
      <c r="I60" s="16"/>
      <c r="J60" s="16"/>
      <c r="K60" s="16"/>
      <c r="L60" s="16"/>
      <c r="M60" s="65"/>
      <c r="N60" s="66"/>
    </row>
    <row r="61" spans="1:14" hidden="1" x14ac:dyDescent="0.25">
      <c r="A61" s="16">
        <v>182000</v>
      </c>
      <c r="B61" s="63">
        <v>0.33300000000000002</v>
      </c>
      <c r="C61" s="64"/>
      <c r="D61" s="15">
        <v>21934</v>
      </c>
      <c r="E61" s="16">
        <v>0</v>
      </c>
      <c r="F61" s="16">
        <v>0</v>
      </c>
      <c r="G61" s="16">
        <v>0</v>
      </c>
      <c r="H61" s="16"/>
      <c r="I61" s="16"/>
      <c r="J61" s="16"/>
      <c r="K61" s="16"/>
      <c r="L61" s="16"/>
      <c r="M61" s="65"/>
      <c r="N61" s="66"/>
    </row>
    <row r="62" spans="1:14" hidden="1" x14ac:dyDescent="0.25">
      <c r="A62" s="16">
        <v>407140</v>
      </c>
      <c r="B62" s="63">
        <v>0.02</v>
      </c>
      <c r="C62" s="64"/>
      <c r="D62" s="15">
        <f t="shared" ref="D62:N62" si="18">+$A$62*$B$62</f>
        <v>8142.8</v>
      </c>
      <c r="E62" s="16">
        <f t="shared" si="18"/>
        <v>8142.8</v>
      </c>
      <c r="F62" s="16">
        <f t="shared" si="18"/>
        <v>8142.8</v>
      </c>
      <c r="G62" s="16">
        <f t="shared" si="18"/>
        <v>8142.8</v>
      </c>
      <c r="H62" s="16">
        <f t="shared" si="18"/>
        <v>8142.8</v>
      </c>
      <c r="I62" s="16">
        <f t="shared" si="18"/>
        <v>8142.8</v>
      </c>
      <c r="J62" s="16">
        <f t="shared" si="18"/>
        <v>8142.8</v>
      </c>
      <c r="K62" s="16">
        <f t="shared" si="18"/>
        <v>8142.8</v>
      </c>
      <c r="L62" s="16">
        <f t="shared" si="18"/>
        <v>8142.8</v>
      </c>
      <c r="M62" s="16">
        <f t="shared" si="18"/>
        <v>8142.8</v>
      </c>
      <c r="N62" s="27">
        <f t="shared" si="18"/>
        <v>8142.8</v>
      </c>
    </row>
    <row r="63" spans="1:14" hidden="1" x14ac:dyDescent="0.25">
      <c r="A63" s="16">
        <v>2045185</v>
      </c>
      <c r="B63" s="63">
        <v>0.2</v>
      </c>
      <c r="C63" s="64">
        <v>600000</v>
      </c>
      <c r="D63" s="15">
        <f t="shared" ref="D63:E63" si="19">+$A$63*$B$63</f>
        <v>409037</v>
      </c>
      <c r="E63" s="16">
        <f t="shared" si="19"/>
        <v>409037</v>
      </c>
      <c r="F63" s="16">
        <v>24489</v>
      </c>
      <c r="G63" s="16">
        <v>0</v>
      </c>
      <c r="H63" s="16"/>
      <c r="I63" s="16"/>
      <c r="J63" s="16"/>
      <c r="K63" s="16"/>
      <c r="L63" s="16"/>
      <c r="M63" s="65"/>
      <c r="N63" s="66"/>
    </row>
    <row r="64" spans="1:14" hidden="1" x14ac:dyDescent="0.25">
      <c r="A64" s="16">
        <v>114000</v>
      </c>
      <c r="B64" s="63">
        <v>0.33300000000000002</v>
      </c>
      <c r="C64" s="64"/>
      <c r="D64" s="15">
        <f>+$A$64*$B$64</f>
        <v>37962</v>
      </c>
      <c r="E64" s="16">
        <v>26563</v>
      </c>
      <c r="F64" s="16">
        <v>0</v>
      </c>
      <c r="G64" s="16"/>
      <c r="H64" s="16"/>
      <c r="I64" s="16"/>
      <c r="J64" s="16"/>
      <c r="K64" s="16"/>
      <c r="L64" s="16"/>
      <c r="M64" s="65"/>
      <c r="N64" s="66"/>
    </row>
    <row r="65" spans="1:14" hidden="1" x14ac:dyDescent="0.25">
      <c r="A65" s="16">
        <v>191090</v>
      </c>
      <c r="B65" s="63">
        <v>0.33300000000000002</v>
      </c>
      <c r="C65" s="64"/>
      <c r="D65" s="15">
        <f>+$A$65*$B$65</f>
        <v>63632.97</v>
      </c>
      <c r="E65" s="16">
        <v>50437</v>
      </c>
      <c r="F65" s="16">
        <v>0</v>
      </c>
      <c r="G65" s="16"/>
      <c r="H65" s="16"/>
      <c r="I65" s="16"/>
      <c r="J65" s="16"/>
      <c r="K65" s="16"/>
      <c r="L65" s="16"/>
      <c r="M65" s="65"/>
      <c r="N65" s="66"/>
    </row>
    <row r="66" spans="1:14" hidden="1" x14ac:dyDescent="0.25">
      <c r="A66" s="16">
        <v>153465</v>
      </c>
      <c r="B66" s="63">
        <v>0.33300000000000002</v>
      </c>
      <c r="C66" s="64"/>
      <c r="D66" s="15">
        <f>+$A$66*$B$66</f>
        <v>51103.845000000001</v>
      </c>
      <c r="E66" s="16">
        <v>50698</v>
      </c>
      <c r="F66" s="16">
        <v>0</v>
      </c>
      <c r="G66" s="16"/>
      <c r="H66" s="16"/>
      <c r="I66" s="16"/>
      <c r="J66" s="16"/>
      <c r="K66" s="16"/>
      <c r="L66" s="16"/>
      <c r="M66" s="65"/>
      <c r="N66" s="66"/>
    </row>
    <row r="67" spans="1:14" hidden="1" x14ac:dyDescent="0.25">
      <c r="A67" s="16">
        <v>263700</v>
      </c>
      <c r="B67" s="63">
        <v>0.14499999999999999</v>
      </c>
      <c r="C67" s="64"/>
      <c r="D67" s="15">
        <f t="shared" ref="D67:H67" si="20">+$A$67*$B$67</f>
        <v>38236.5</v>
      </c>
      <c r="E67" s="16">
        <f t="shared" si="20"/>
        <v>38236.5</v>
      </c>
      <c r="F67" s="16">
        <f t="shared" si="20"/>
        <v>38236.5</v>
      </c>
      <c r="G67" s="16">
        <f t="shared" si="20"/>
        <v>38236.5</v>
      </c>
      <c r="H67" s="16">
        <f t="shared" si="20"/>
        <v>38236.5</v>
      </c>
      <c r="I67" s="16">
        <v>19025</v>
      </c>
      <c r="J67" s="16"/>
      <c r="K67" s="16"/>
      <c r="L67" s="16"/>
      <c r="M67" s="65"/>
      <c r="N67" s="66"/>
    </row>
    <row r="68" spans="1:14" hidden="1" x14ac:dyDescent="0.25">
      <c r="A68" s="16">
        <v>155610</v>
      </c>
      <c r="B68" s="63">
        <v>0.33300000000000002</v>
      </c>
      <c r="C68" s="64"/>
      <c r="D68" s="15">
        <f t="shared" ref="D68:E68" si="21">+$A$68*$B$68</f>
        <v>51818.130000000005</v>
      </c>
      <c r="E68" s="16">
        <f t="shared" si="21"/>
        <v>51818.130000000005</v>
      </c>
      <c r="F68" s="16">
        <v>8390</v>
      </c>
      <c r="G68" s="16">
        <v>0</v>
      </c>
      <c r="H68" s="16"/>
      <c r="I68" s="16"/>
      <c r="J68" s="16"/>
      <c r="K68" s="16"/>
      <c r="L68" s="16"/>
      <c r="M68" s="65"/>
      <c r="N68" s="66"/>
    </row>
    <row r="69" spans="1:14" hidden="1" x14ac:dyDescent="0.25">
      <c r="A69" s="16">
        <v>102362</v>
      </c>
      <c r="B69" s="63">
        <v>0.14499999999999999</v>
      </c>
      <c r="C69" s="64"/>
      <c r="D69" s="15">
        <f t="shared" ref="D69:I69" si="22">+$A$69*$B$69</f>
        <v>14842.49</v>
      </c>
      <c r="E69" s="16">
        <f t="shared" si="22"/>
        <v>14842.49</v>
      </c>
      <c r="F69" s="16">
        <f t="shared" si="22"/>
        <v>14842.49</v>
      </c>
      <c r="G69" s="16">
        <f t="shared" si="22"/>
        <v>14842.49</v>
      </c>
      <c r="H69" s="16">
        <f t="shared" si="22"/>
        <v>14842.49</v>
      </c>
      <c r="I69" s="16">
        <f t="shared" si="22"/>
        <v>14842.49</v>
      </c>
      <c r="J69" s="16">
        <v>1721</v>
      </c>
      <c r="K69" s="16">
        <v>0</v>
      </c>
      <c r="L69" s="16"/>
      <c r="M69" s="65"/>
      <c r="N69" s="66"/>
    </row>
    <row r="70" spans="1:14" hidden="1" x14ac:dyDescent="0.25">
      <c r="A70" s="16">
        <v>307008</v>
      </c>
      <c r="B70" s="63">
        <v>0.14499999999999999</v>
      </c>
      <c r="C70" s="64"/>
      <c r="D70" s="15">
        <f t="shared" ref="D70:I70" si="23">+$A$70*$B$70</f>
        <v>44516.159999999996</v>
      </c>
      <c r="E70" s="16">
        <f t="shared" si="23"/>
        <v>44516.159999999996</v>
      </c>
      <c r="F70" s="16">
        <f t="shared" si="23"/>
        <v>44516.159999999996</v>
      </c>
      <c r="G70" s="16">
        <f t="shared" si="23"/>
        <v>44516.159999999996</v>
      </c>
      <c r="H70" s="16">
        <f t="shared" si="23"/>
        <v>44516.159999999996</v>
      </c>
      <c r="I70" s="16">
        <f t="shared" si="23"/>
        <v>44516.159999999996</v>
      </c>
      <c r="J70" s="16">
        <v>5885</v>
      </c>
      <c r="K70" s="16">
        <v>0</v>
      </c>
      <c r="L70" s="16"/>
      <c r="M70" s="65"/>
      <c r="N70" s="66"/>
    </row>
    <row r="71" spans="1:14" hidden="1" x14ac:dyDescent="0.25">
      <c r="A71" s="16">
        <v>111984</v>
      </c>
      <c r="B71" s="63">
        <v>0.33300000000000002</v>
      </c>
      <c r="C71" s="64"/>
      <c r="D71" s="15">
        <f t="shared" ref="D71:E71" si="24">+$A$71*$B$71</f>
        <v>37290.671999999999</v>
      </c>
      <c r="E71" s="16">
        <f t="shared" si="24"/>
        <v>37290.671999999999</v>
      </c>
      <c r="F71" s="16">
        <v>9000</v>
      </c>
      <c r="G71" s="16">
        <v>0</v>
      </c>
      <c r="H71" s="16"/>
      <c r="I71" s="16"/>
      <c r="J71" s="16"/>
      <c r="K71" s="16"/>
      <c r="L71" s="16"/>
      <c r="M71" s="65"/>
      <c r="N71" s="66"/>
    </row>
    <row r="72" spans="1:14" hidden="1" x14ac:dyDescent="0.25">
      <c r="A72" s="16">
        <v>118109</v>
      </c>
      <c r="B72" s="63">
        <v>0.33300000000000002</v>
      </c>
      <c r="C72" s="64"/>
      <c r="D72" s="15">
        <f t="shared" ref="D72:E72" si="25">+$A$72*$B$72</f>
        <v>39330.296999999999</v>
      </c>
      <c r="E72" s="16">
        <f t="shared" si="25"/>
        <v>39330.296999999999</v>
      </c>
      <c r="F72" s="16">
        <v>19622</v>
      </c>
      <c r="G72" s="16">
        <v>0</v>
      </c>
      <c r="H72" s="16"/>
      <c r="I72" s="16"/>
      <c r="J72" s="16"/>
      <c r="K72" s="16"/>
      <c r="L72" s="16"/>
      <c r="M72" s="65"/>
      <c r="N72" s="66"/>
    </row>
    <row r="73" spans="1:14" hidden="1" x14ac:dyDescent="0.25">
      <c r="A73" s="16">
        <v>108961</v>
      </c>
      <c r="B73" s="63">
        <v>0.33300000000000002</v>
      </c>
      <c r="C73" s="64"/>
      <c r="D73" s="15">
        <f t="shared" ref="D73:E73" si="26">+$A$73*$B$73</f>
        <v>36284.012999999999</v>
      </c>
      <c r="E73" s="16">
        <f t="shared" si="26"/>
        <v>36284.012999999999</v>
      </c>
      <c r="F73" s="16">
        <v>19195</v>
      </c>
      <c r="G73" s="16">
        <v>0</v>
      </c>
      <c r="H73" s="16"/>
      <c r="I73" s="16"/>
      <c r="J73" s="16"/>
      <c r="K73" s="16"/>
      <c r="L73" s="16"/>
      <c r="M73" s="65"/>
      <c r="N73" s="66"/>
    </row>
    <row r="74" spans="1:14" hidden="1" x14ac:dyDescent="0.25">
      <c r="A74" s="16">
        <v>107950</v>
      </c>
      <c r="B74" s="63">
        <v>0.14499999999999999</v>
      </c>
      <c r="C74" s="64"/>
      <c r="D74" s="15">
        <f t="shared" ref="D74:I74" si="27">+$A$74*$B$74</f>
        <v>15652.749999999998</v>
      </c>
      <c r="E74" s="16">
        <f t="shared" si="27"/>
        <v>15652.749999999998</v>
      </c>
      <c r="F74" s="16">
        <f t="shared" si="27"/>
        <v>15652.749999999998</v>
      </c>
      <c r="G74" s="16">
        <f t="shared" si="27"/>
        <v>15652.749999999998</v>
      </c>
      <c r="H74" s="16">
        <f t="shared" si="27"/>
        <v>15652.749999999998</v>
      </c>
      <c r="I74" s="16">
        <f t="shared" si="27"/>
        <v>15652.749999999998</v>
      </c>
      <c r="J74" s="16">
        <v>7728</v>
      </c>
      <c r="K74" s="16">
        <v>0</v>
      </c>
      <c r="L74" s="16"/>
      <c r="M74" s="65"/>
      <c r="N74" s="66"/>
    </row>
    <row r="75" spans="1:14" hidden="1" x14ac:dyDescent="0.25">
      <c r="A75" s="16">
        <v>750000</v>
      </c>
      <c r="B75" s="63">
        <v>0.14499999999999999</v>
      </c>
      <c r="C75" s="64"/>
      <c r="D75" s="15">
        <f t="shared" ref="D75:I75" si="28">+$A$75*$B$75</f>
        <v>108749.99999999999</v>
      </c>
      <c r="E75" s="16">
        <f t="shared" si="28"/>
        <v>108749.99999999999</v>
      </c>
      <c r="F75" s="16">
        <f t="shared" si="28"/>
        <v>108749.99999999999</v>
      </c>
      <c r="G75" s="16">
        <f t="shared" si="28"/>
        <v>108749.99999999999</v>
      </c>
      <c r="H75" s="16">
        <f t="shared" si="28"/>
        <v>108749.99999999999</v>
      </c>
      <c r="I75" s="16">
        <f t="shared" si="28"/>
        <v>108749.99999999999</v>
      </c>
      <c r="J75" s="16">
        <v>58171</v>
      </c>
      <c r="K75" s="16">
        <v>0</v>
      </c>
      <c r="L75" s="16"/>
      <c r="M75" s="65"/>
      <c r="N75" s="66"/>
    </row>
    <row r="76" spans="1:14" hidden="1" x14ac:dyDescent="0.25">
      <c r="A76" s="16">
        <v>770000</v>
      </c>
      <c r="B76" s="63">
        <v>0.14499999999999999</v>
      </c>
      <c r="C76" s="64"/>
      <c r="D76" s="15">
        <f t="shared" ref="D76:I76" si="29">+$A$76*$B$76</f>
        <v>111649.99999999999</v>
      </c>
      <c r="E76" s="16">
        <f t="shared" si="29"/>
        <v>111649.99999999999</v>
      </c>
      <c r="F76" s="16">
        <f t="shared" si="29"/>
        <v>111649.99999999999</v>
      </c>
      <c r="G76" s="16">
        <f t="shared" si="29"/>
        <v>111649.99999999999</v>
      </c>
      <c r="H76" s="16">
        <f t="shared" si="29"/>
        <v>111649.99999999999</v>
      </c>
      <c r="I76" s="16">
        <f t="shared" si="29"/>
        <v>111649.99999999999</v>
      </c>
      <c r="J76" s="16">
        <v>68287</v>
      </c>
      <c r="K76" s="16">
        <v>0</v>
      </c>
      <c r="L76" s="16"/>
      <c r="M76" s="65"/>
      <c r="N76" s="66"/>
    </row>
    <row r="77" spans="1:14" hidden="1" x14ac:dyDescent="0.25">
      <c r="A77" s="16">
        <v>738000</v>
      </c>
      <c r="B77" s="63">
        <v>0.14499999999999999</v>
      </c>
      <c r="C77" s="64"/>
      <c r="D77" s="15">
        <f t="shared" ref="D77:I77" si="30">+$A$77*$B$77</f>
        <v>107009.99999999999</v>
      </c>
      <c r="E77" s="16">
        <f t="shared" si="30"/>
        <v>107009.99999999999</v>
      </c>
      <c r="F77" s="16">
        <f t="shared" si="30"/>
        <v>107009.99999999999</v>
      </c>
      <c r="G77" s="16">
        <f t="shared" si="30"/>
        <v>107009.99999999999</v>
      </c>
      <c r="H77" s="16">
        <f t="shared" si="30"/>
        <v>107009.99999999999</v>
      </c>
      <c r="I77" s="16">
        <f t="shared" si="30"/>
        <v>107009.99999999999</v>
      </c>
      <c r="J77" s="16">
        <v>78056</v>
      </c>
      <c r="K77" s="16">
        <v>0</v>
      </c>
      <c r="L77" s="16"/>
      <c r="M77" s="65"/>
      <c r="N77" s="66"/>
    </row>
    <row r="78" spans="1:14" hidden="1" x14ac:dyDescent="0.25">
      <c r="A78" s="16">
        <v>3080000</v>
      </c>
      <c r="B78" s="63">
        <v>0.2</v>
      </c>
      <c r="C78" s="64"/>
      <c r="D78" s="15">
        <f t="shared" ref="D78:G78" si="31">+$A$78*$B$78</f>
        <v>616000</v>
      </c>
      <c r="E78" s="16">
        <f t="shared" si="31"/>
        <v>616000</v>
      </c>
      <c r="F78" s="16">
        <f t="shared" si="31"/>
        <v>616000</v>
      </c>
      <c r="G78" s="16">
        <f t="shared" si="31"/>
        <v>616000</v>
      </c>
      <c r="H78" s="16">
        <v>553556</v>
      </c>
      <c r="I78" s="16">
        <v>0</v>
      </c>
      <c r="J78" s="16"/>
      <c r="K78" s="16"/>
      <c r="L78" s="16"/>
      <c r="M78" s="65"/>
      <c r="N78" s="66"/>
    </row>
    <row r="79" spans="1:14" hidden="1" x14ac:dyDescent="0.25">
      <c r="A79" s="16">
        <v>113307</v>
      </c>
      <c r="B79" s="63">
        <v>0.33300000000000002</v>
      </c>
      <c r="C79" s="64"/>
      <c r="D79" s="15">
        <f t="shared" ref="D79:E79" si="32">+$A$79*$B$79</f>
        <v>37731.231</v>
      </c>
      <c r="E79" s="16">
        <f t="shared" si="32"/>
        <v>37731.231</v>
      </c>
      <c r="F79" s="16">
        <v>34537</v>
      </c>
      <c r="G79" s="16">
        <v>0</v>
      </c>
      <c r="H79" s="16"/>
      <c r="I79" s="16"/>
      <c r="J79" s="16"/>
      <c r="K79" s="16"/>
      <c r="L79" s="16"/>
      <c r="M79" s="65"/>
      <c r="N79" s="66"/>
    </row>
    <row r="80" spans="1:14" hidden="1" x14ac:dyDescent="0.25">
      <c r="A80" s="16">
        <v>409920</v>
      </c>
      <c r="B80" s="63"/>
      <c r="C80" s="64">
        <v>41000</v>
      </c>
      <c r="D80" s="15"/>
      <c r="E80" s="16"/>
      <c r="F80" s="16"/>
      <c r="G80" s="16"/>
      <c r="H80" s="16"/>
      <c r="I80" s="16"/>
      <c r="J80" s="16"/>
      <c r="K80" s="16"/>
      <c r="L80" s="16"/>
      <c r="M80" s="65"/>
      <c r="N80" s="66"/>
    </row>
    <row r="81" spans="1:14" hidden="1" x14ac:dyDescent="0.25">
      <c r="A81" s="16">
        <v>271992</v>
      </c>
      <c r="B81" s="63"/>
      <c r="C81" s="64">
        <v>27000</v>
      </c>
      <c r="D81" s="15"/>
      <c r="E81" s="16"/>
      <c r="F81" s="16"/>
      <c r="G81" s="16"/>
      <c r="H81" s="16"/>
      <c r="I81" s="16"/>
      <c r="J81" s="16"/>
      <c r="K81" s="16"/>
      <c r="L81" s="16"/>
      <c r="M81" s="65"/>
      <c r="N81" s="66"/>
    </row>
    <row r="82" spans="1:14" hidden="1" x14ac:dyDescent="0.25">
      <c r="A82" s="16">
        <v>3224480</v>
      </c>
      <c r="B82" s="63"/>
      <c r="C82" s="64">
        <v>644896</v>
      </c>
      <c r="D82" s="15"/>
      <c r="E82" s="65"/>
      <c r="F82" s="65"/>
      <c r="G82" s="65"/>
      <c r="H82" s="65"/>
      <c r="I82" s="65"/>
      <c r="J82" s="65"/>
      <c r="K82" s="65"/>
      <c r="L82" s="65"/>
      <c r="M82" s="65"/>
      <c r="N82" s="66"/>
    </row>
    <row r="83" spans="1:14" hidden="1" x14ac:dyDescent="0.25">
      <c r="A83" s="16">
        <v>4158616</v>
      </c>
      <c r="B83" s="63"/>
      <c r="C83" s="64">
        <v>1000000</v>
      </c>
      <c r="D83" s="19"/>
      <c r="E83" s="67"/>
      <c r="F83" s="67"/>
      <c r="G83" s="67"/>
      <c r="H83" s="67"/>
      <c r="I83" s="67"/>
      <c r="J83" s="67"/>
      <c r="K83" s="67"/>
      <c r="L83" s="67"/>
      <c r="M83" s="67"/>
      <c r="N83" s="68"/>
    </row>
    <row r="84" spans="1:14" hidden="1" x14ac:dyDescent="0.25">
      <c r="C84" s="69">
        <f t="shared" ref="C84:N84" si="33">SUM(C59:C83)</f>
        <v>2612896</v>
      </c>
      <c r="D84" s="69">
        <f t="shared" si="33"/>
        <v>1877651.2579999999</v>
      </c>
      <c r="E84" s="69">
        <f t="shared" si="33"/>
        <v>1830716.443</v>
      </c>
      <c r="F84" s="69">
        <f t="shared" si="33"/>
        <v>1194112.7</v>
      </c>
      <c r="G84" s="69">
        <f t="shared" si="33"/>
        <v>1064800.7</v>
      </c>
      <c r="H84" s="69">
        <f t="shared" si="33"/>
        <v>1002356.7</v>
      </c>
      <c r="I84" s="69">
        <f t="shared" si="33"/>
        <v>429589.19999999995</v>
      </c>
      <c r="J84" s="69">
        <f t="shared" si="33"/>
        <v>227990.8</v>
      </c>
      <c r="K84" s="69">
        <f t="shared" si="33"/>
        <v>8142.8</v>
      </c>
      <c r="L84" s="69">
        <f t="shared" si="33"/>
        <v>8142.8</v>
      </c>
      <c r="M84" s="69">
        <f t="shared" si="33"/>
        <v>8142.8</v>
      </c>
      <c r="N84" s="69">
        <f t="shared" si="33"/>
        <v>8142.8</v>
      </c>
    </row>
    <row r="85" spans="1:14" hidden="1" x14ac:dyDescent="0.25">
      <c r="C85" s="70">
        <f t="shared" ref="C85:N85" si="34">+C84/1000</f>
        <v>2612.8960000000002</v>
      </c>
      <c r="D85" s="70">
        <f t="shared" si="34"/>
        <v>1877.6512579999999</v>
      </c>
      <c r="E85" s="70">
        <f t="shared" si="34"/>
        <v>1830.716443</v>
      </c>
      <c r="F85" s="70">
        <f t="shared" si="34"/>
        <v>1194.1126999999999</v>
      </c>
      <c r="G85" s="70">
        <f t="shared" si="34"/>
        <v>1064.8007</v>
      </c>
      <c r="H85" s="70">
        <f t="shared" si="34"/>
        <v>1002.3566999999999</v>
      </c>
      <c r="I85" s="70">
        <f t="shared" si="34"/>
        <v>429.58919999999995</v>
      </c>
      <c r="J85" s="70">
        <f t="shared" si="34"/>
        <v>227.99079999999998</v>
      </c>
      <c r="K85" s="70">
        <f t="shared" si="34"/>
        <v>8.1427999999999994</v>
      </c>
      <c r="L85" s="70">
        <f t="shared" si="34"/>
        <v>8.1427999999999994</v>
      </c>
      <c r="M85" s="70">
        <f t="shared" si="34"/>
        <v>8.1427999999999994</v>
      </c>
      <c r="N85" s="70">
        <f t="shared" si="34"/>
        <v>8.1427999999999994</v>
      </c>
    </row>
  </sheetData>
  <pageMargins left="0.7" right="0.7" top="0.75" bottom="0.75" header="0" footer="0"/>
  <pageSetup orientation="landscape" r:id="rId1"/>
  <headerFooter>
    <oddHeader>&amp;C&amp;"Calibri"&amp;10&amp;K000000Public&amp;1#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57"/>
  <sheetViews>
    <sheetView zoomScaleNormal="100" workbookViewId="0">
      <pane xSplit="1" topLeftCell="AC1" activePane="topRight" state="frozen"/>
      <selection pane="topRight" activeCell="B1" sqref="B1:AN1"/>
    </sheetView>
  </sheetViews>
  <sheetFormatPr defaultColWidth="14.42578125" defaultRowHeight="15" customHeight="1" x14ac:dyDescent="0.25"/>
  <cols>
    <col min="1" max="1" width="33.42578125" customWidth="1"/>
    <col min="2" max="2" width="10.42578125" customWidth="1"/>
    <col min="3" max="3" width="10.28515625" customWidth="1"/>
    <col min="4" max="4" width="11.28515625" customWidth="1"/>
    <col min="5" max="5" width="9.7109375" customWidth="1"/>
    <col min="6" max="6" width="10.42578125" customWidth="1"/>
    <col min="7" max="7" width="9.28515625" customWidth="1"/>
    <col min="8" max="8" width="8.85546875" customWidth="1"/>
    <col min="9" max="9" width="9.7109375" customWidth="1"/>
    <col min="10" max="10" width="11.42578125" customWidth="1"/>
    <col min="11" max="11" width="9.7109375" customWidth="1"/>
    <col min="12" max="12" width="10" customWidth="1"/>
    <col min="13" max="13" width="10.28515625" customWidth="1"/>
    <col min="14" max="14" width="12" customWidth="1"/>
    <col min="15" max="15" width="9.85546875" customWidth="1"/>
    <col min="16" max="16" width="9.7109375" customWidth="1"/>
    <col min="17" max="17" width="11.5703125" customWidth="1"/>
    <col min="18" max="18" width="9.85546875" customWidth="1"/>
    <col min="19" max="19" width="10" customWidth="1"/>
    <col min="20" max="20" width="9.85546875" customWidth="1"/>
    <col min="21" max="21" width="9.28515625" customWidth="1"/>
    <col min="22" max="22" width="10.7109375" customWidth="1"/>
    <col min="23" max="23" width="11.7109375" customWidth="1"/>
    <col min="24" max="24" width="10.140625" customWidth="1"/>
    <col min="25" max="26" width="10.28515625" customWidth="1"/>
    <col min="27" max="27" width="11.85546875" customWidth="1"/>
    <col min="28" max="28" width="9.85546875" customWidth="1"/>
    <col min="29" max="29" width="9.7109375" customWidth="1"/>
    <col min="30" max="30" width="11.5703125" customWidth="1"/>
    <col min="31" max="31" width="9.85546875" customWidth="1"/>
    <col min="32" max="32" width="10" customWidth="1"/>
    <col min="33" max="33" width="9.85546875" customWidth="1"/>
    <col min="34" max="34" width="9.28515625" customWidth="1"/>
    <col min="35" max="35" width="10.7109375" customWidth="1"/>
    <col min="36" max="36" width="11.7109375" customWidth="1"/>
    <col min="37" max="37" width="10.140625" customWidth="1"/>
    <col min="38" max="39" width="10.28515625" customWidth="1"/>
    <col min="40" max="40" width="11.85546875" customWidth="1"/>
    <col min="46" max="46" width="13" customWidth="1"/>
  </cols>
  <sheetData>
    <row r="1" spans="1:111" ht="16.5" thickTop="1" thickBot="1" x14ac:dyDescent="0.3">
      <c r="A1" s="294" t="s">
        <v>143</v>
      </c>
      <c r="B1" s="107" t="s">
        <v>164</v>
      </c>
      <c r="C1" s="107" t="s">
        <v>165</v>
      </c>
      <c r="D1" s="107" t="s">
        <v>166</v>
      </c>
      <c r="E1" s="180" t="s">
        <v>167</v>
      </c>
      <c r="F1" s="180" t="s">
        <v>168</v>
      </c>
      <c r="G1" s="180" t="s">
        <v>169</v>
      </c>
      <c r="H1" s="180" t="s">
        <v>170</v>
      </c>
      <c r="I1" s="180" t="s">
        <v>171</v>
      </c>
      <c r="J1" s="178" t="s">
        <v>172</v>
      </c>
      <c r="K1" s="180" t="s">
        <v>173</v>
      </c>
      <c r="L1" s="180" t="s">
        <v>174</v>
      </c>
      <c r="M1" s="180" t="s">
        <v>175</v>
      </c>
      <c r="N1" s="283" t="s">
        <v>140</v>
      </c>
      <c r="O1" s="180" t="s">
        <v>176</v>
      </c>
      <c r="P1" s="181" t="s">
        <v>177</v>
      </c>
      <c r="Q1" s="178" t="s">
        <v>178</v>
      </c>
      <c r="R1" s="178" t="s">
        <v>179</v>
      </c>
      <c r="S1" s="178" t="s">
        <v>180</v>
      </c>
      <c r="T1" s="178" t="s">
        <v>181</v>
      </c>
      <c r="U1" s="178" t="s">
        <v>182</v>
      </c>
      <c r="V1" s="178" t="s">
        <v>183</v>
      </c>
      <c r="W1" s="178" t="s">
        <v>184</v>
      </c>
      <c r="X1" s="178" t="s">
        <v>185</v>
      </c>
      <c r="Y1" s="178" t="s">
        <v>186</v>
      </c>
      <c r="Z1" s="178" t="s">
        <v>187</v>
      </c>
      <c r="AA1" s="179" t="s">
        <v>141</v>
      </c>
      <c r="AB1" s="180" t="s">
        <v>188</v>
      </c>
      <c r="AC1" s="181" t="s">
        <v>189</v>
      </c>
      <c r="AD1" s="178" t="s">
        <v>190</v>
      </c>
      <c r="AE1" s="178" t="s">
        <v>191</v>
      </c>
      <c r="AF1" s="178" t="s">
        <v>192</v>
      </c>
      <c r="AG1" s="178" t="s">
        <v>193</v>
      </c>
      <c r="AH1" s="178" t="s">
        <v>194</v>
      </c>
      <c r="AI1" s="178" t="s">
        <v>195</v>
      </c>
      <c r="AJ1" s="178" t="s">
        <v>196</v>
      </c>
      <c r="AK1" s="178" t="s">
        <v>197</v>
      </c>
      <c r="AL1" s="178" t="s">
        <v>198</v>
      </c>
      <c r="AM1" s="178" t="s">
        <v>199</v>
      </c>
      <c r="AN1" s="295" t="s">
        <v>200</v>
      </c>
      <c r="BS1" s="79"/>
      <c r="BT1" s="79"/>
      <c r="BU1" s="79"/>
      <c r="BV1" s="79"/>
      <c r="BW1" s="79"/>
      <c r="BX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</row>
    <row r="2" spans="1:111" s="77" customFormat="1" x14ac:dyDescent="0.25">
      <c r="A2" s="296"/>
      <c r="B2" s="281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84"/>
      <c r="O2" s="281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84"/>
      <c r="AB2" s="281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97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 s="79"/>
      <c r="BT2" s="79"/>
      <c r="BU2" s="79"/>
      <c r="BV2" s="79"/>
      <c r="BW2" s="79"/>
      <c r="BX2" s="79"/>
      <c r="BY2"/>
      <c r="BZ2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U2"/>
      <c r="CV2"/>
      <c r="CW2"/>
      <c r="CX2"/>
      <c r="CY2"/>
      <c r="CZ2"/>
      <c r="DA2"/>
      <c r="DB2"/>
      <c r="DC2"/>
      <c r="DD2"/>
      <c r="DE2"/>
      <c r="DF2"/>
      <c r="DG2"/>
    </row>
    <row r="3" spans="1:111" x14ac:dyDescent="0.25">
      <c r="A3" s="298" t="s">
        <v>39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285">
        <f t="shared" ref="N3:N5" si="0">SUM(B3:M3)</f>
        <v>0</v>
      </c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285">
        <f t="shared" ref="AA3:AA5" si="1">SUM(O3:Z3)</f>
        <v>0</v>
      </c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299">
        <f t="shared" ref="AN3:AN5" si="2">SUM(AB3:AM3)</f>
        <v>0</v>
      </c>
      <c r="CG3" s="79"/>
      <c r="CH3" s="79"/>
      <c r="CI3" s="79"/>
      <c r="CJ3" s="79"/>
      <c r="CK3" s="79"/>
      <c r="CL3" s="79"/>
      <c r="CM3" s="79"/>
      <c r="CN3" s="79"/>
    </row>
    <row r="4" spans="1:111" x14ac:dyDescent="0.25">
      <c r="A4" s="300" t="s">
        <v>40</v>
      </c>
      <c r="B4" s="275">
        <f>B3*0.13</f>
        <v>0</v>
      </c>
      <c r="C4" s="275">
        <f t="shared" ref="C4:M4" si="3">C3*0.21</f>
        <v>0</v>
      </c>
      <c r="D4" s="275">
        <f t="shared" si="3"/>
        <v>0</v>
      </c>
      <c r="E4" s="275">
        <f t="shared" si="3"/>
        <v>0</v>
      </c>
      <c r="F4" s="275">
        <f t="shared" si="3"/>
        <v>0</v>
      </c>
      <c r="G4" s="275">
        <f t="shared" si="3"/>
        <v>0</v>
      </c>
      <c r="H4" s="275">
        <f t="shared" si="3"/>
        <v>0</v>
      </c>
      <c r="I4" s="275">
        <f t="shared" si="3"/>
        <v>0</v>
      </c>
      <c r="J4" s="275">
        <f t="shared" si="3"/>
        <v>0</v>
      </c>
      <c r="K4" s="275">
        <f t="shared" si="3"/>
        <v>0</v>
      </c>
      <c r="L4" s="275">
        <f t="shared" si="3"/>
        <v>0</v>
      </c>
      <c r="M4" s="275">
        <f t="shared" si="3"/>
        <v>0</v>
      </c>
      <c r="N4" s="285">
        <f t="shared" si="0"/>
        <v>0</v>
      </c>
      <c r="O4" s="275">
        <f>O3*0.13</f>
        <v>0</v>
      </c>
      <c r="P4" s="275">
        <f t="shared" ref="P4:Z4" si="4">P3*0.21</f>
        <v>0</v>
      </c>
      <c r="Q4" s="275">
        <f t="shared" si="4"/>
        <v>0</v>
      </c>
      <c r="R4" s="275">
        <f t="shared" si="4"/>
        <v>0</v>
      </c>
      <c r="S4" s="275">
        <f t="shared" si="4"/>
        <v>0</v>
      </c>
      <c r="T4" s="275">
        <f t="shared" si="4"/>
        <v>0</v>
      </c>
      <c r="U4" s="275">
        <f t="shared" si="4"/>
        <v>0</v>
      </c>
      <c r="V4" s="275">
        <f t="shared" si="4"/>
        <v>0</v>
      </c>
      <c r="W4" s="275">
        <f t="shared" si="4"/>
        <v>0</v>
      </c>
      <c r="X4" s="275">
        <f t="shared" si="4"/>
        <v>0</v>
      </c>
      <c r="Y4" s="275">
        <f t="shared" si="4"/>
        <v>0</v>
      </c>
      <c r="Z4" s="275">
        <f t="shared" si="4"/>
        <v>0</v>
      </c>
      <c r="AA4" s="285">
        <f t="shared" si="1"/>
        <v>0</v>
      </c>
      <c r="AB4" s="275">
        <f>AB3*0.13</f>
        <v>0</v>
      </c>
      <c r="AC4" s="275">
        <f t="shared" ref="AC4:AM4" si="5">AC3*0.21</f>
        <v>0</v>
      </c>
      <c r="AD4" s="275">
        <f t="shared" si="5"/>
        <v>0</v>
      </c>
      <c r="AE4" s="275">
        <f t="shared" si="5"/>
        <v>0</v>
      </c>
      <c r="AF4" s="275">
        <f t="shared" si="5"/>
        <v>0</v>
      </c>
      <c r="AG4" s="275">
        <f t="shared" si="5"/>
        <v>0</v>
      </c>
      <c r="AH4" s="275">
        <f t="shared" si="5"/>
        <v>0</v>
      </c>
      <c r="AI4" s="275">
        <f t="shared" si="5"/>
        <v>0</v>
      </c>
      <c r="AJ4" s="275">
        <f t="shared" si="5"/>
        <v>0</v>
      </c>
      <c r="AK4" s="275">
        <f t="shared" si="5"/>
        <v>0</v>
      </c>
      <c r="AL4" s="275">
        <f t="shared" si="5"/>
        <v>0</v>
      </c>
      <c r="AM4" s="275">
        <f t="shared" si="5"/>
        <v>0</v>
      </c>
      <c r="AN4" s="299">
        <f t="shared" si="2"/>
        <v>0</v>
      </c>
      <c r="CG4" s="79"/>
      <c r="CH4" s="79"/>
      <c r="CI4" s="79"/>
      <c r="CJ4" s="79"/>
      <c r="CK4" s="79"/>
      <c r="CL4" s="79"/>
      <c r="CM4" s="79"/>
      <c r="CN4" s="79"/>
    </row>
    <row r="5" spans="1:111" ht="15.75" thickBot="1" x14ac:dyDescent="0.3">
      <c r="A5" s="301" t="s">
        <v>38</v>
      </c>
      <c r="B5" s="278">
        <f t="shared" ref="B5:M5" si="6">SUM(B3:B4)</f>
        <v>0</v>
      </c>
      <c r="C5" s="278">
        <f t="shared" si="6"/>
        <v>0</v>
      </c>
      <c r="D5" s="278">
        <f t="shared" si="6"/>
        <v>0</v>
      </c>
      <c r="E5" s="278">
        <f t="shared" si="6"/>
        <v>0</v>
      </c>
      <c r="F5" s="278">
        <f t="shared" si="6"/>
        <v>0</v>
      </c>
      <c r="G5" s="278">
        <f t="shared" si="6"/>
        <v>0</v>
      </c>
      <c r="H5" s="278">
        <f t="shared" si="6"/>
        <v>0</v>
      </c>
      <c r="I5" s="278">
        <f t="shared" si="6"/>
        <v>0</v>
      </c>
      <c r="J5" s="278">
        <f t="shared" si="6"/>
        <v>0</v>
      </c>
      <c r="K5" s="278">
        <f t="shared" si="6"/>
        <v>0</v>
      </c>
      <c r="L5" s="278">
        <f t="shared" si="6"/>
        <v>0</v>
      </c>
      <c r="M5" s="278">
        <f t="shared" si="6"/>
        <v>0</v>
      </c>
      <c r="N5" s="286">
        <f t="shared" si="0"/>
        <v>0</v>
      </c>
      <c r="O5" s="278">
        <f t="shared" ref="O5:Z5" si="7">SUM(O3:O4)</f>
        <v>0</v>
      </c>
      <c r="P5" s="278">
        <f t="shared" si="7"/>
        <v>0</v>
      </c>
      <c r="Q5" s="278">
        <f t="shared" si="7"/>
        <v>0</v>
      </c>
      <c r="R5" s="278">
        <f t="shared" si="7"/>
        <v>0</v>
      </c>
      <c r="S5" s="278">
        <f t="shared" si="7"/>
        <v>0</v>
      </c>
      <c r="T5" s="278">
        <f t="shared" si="7"/>
        <v>0</v>
      </c>
      <c r="U5" s="278">
        <f t="shared" si="7"/>
        <v>0</v>
      </c>
      <c r="V5" s="278">
        <f t="shared" si="7"/>
        <v>0</v>
      </c>
      <c r="W5" s="278">
        <f t="shared" si="7"/>
        <v>0</v>
      </c>
      <c r="X5" s="278">
        <f t="shared" si="7"/>
        <v>0</v>
      </c>
      <c r="Y5" s="278">
        <f t="shared" si="7"/>
        <v>0</v>
      </c>
      <c r="Z5" s="278">
        <f t="shared" si="7"/>
        <v>0</v>
      </c>
      <c r="AA5" s="286">
        <f t="shared" si="1"/>
        <v>0</v>
      </c>
      <c r="AB5" s="278">
        <f t="shared" ref="AB5:AM5" si="8">SUM(AB3:AB4)</f>
        <v>0</v>
      </c>
      <c r="AC5" s="278">
        <f t="shared" si="8"/>
        <v>0</v>
      </c>
      <c r="AD5" s="278">
        <f t="shared" si="8"/>
        <v>0</v>
      </c>
      <c r="AE5" s="278">
        <f t="shared" si="8"/>
        <v>0</v>
      </c>
      <c r="AF5" s="278">
        <f t="shared" si="8"/>
        <v>0</v>
      </c>
      <c r="AG5" s="278">
        <f t="shared" si="8"/>
        <v>0</v>
      </c>
      <c r="AH5" s="278">
        <f t="shared" si="8"/>
        <v>0</v>
      </c>
      <c r="AI5" s="278">
        <f t="shared" si="8"/>
        <v>0</v>
      </c>
      <c r="AJ5" s="278">
        <f t="shared" si="8"/>
        <v>0</v>
      </c>
      <c r="AK5" s="278">
        <f t="shared" si="8"/>
        <v>0</v>
      </c>
      <c r="AL5" s="278">
        <f t="shared" si="8"/>
        <v>0</v>
      </c>
      <c r="AM5" s="278">
        <f t="shared" si="8"/>
        <v>0</v>
      </c>
      <c r="AN5" s="302">
        <f t="shared" si="2"/>
        <v>0</v>
      </c>
      <c r="CG5" s="79"/>
      <c r="CH5" s="79"/>
      <c r="CI5" s="79"/>
      <c r="CJ5" s="79"/>
      <c r="CK5" s="79"/>
      <c r="CL5" s="79"/>
      <c r="CM5" s="79"/>
      <c r="CN5" s="79"/>
    </row>
    <row r="6" spans="1:111" s="77" customFormat="1" x14ac:dyDescent="0.25">
      <c r="A6" s="296"/>
      <c r="B6" s="281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84"/>
      <c r="O6" s="281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84"/>
      <c r="AB6" s="281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97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 s="79"/>
      <c r="CH6" s="79"/>
      <c r="CI6" s="79"/>
      <c r="CJ6" s="79"/>
      <c r="CK6" s="79"/>
      <c r="CL6" s="79"/>
      <c r="CM6" s="79"/>
      <c r="CN6" s="79"/>
    </row>
    <row r="7" spans="1:111" x14ac:dyDescent="0.25">
      <c r="A7" s="300" t="s">
        <v>39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87">
        <f t="shared" ref="N7:N9" si="9">SUM(B7:M7)</f>
        <v>0</v>
      </c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87">
        <f t="shared" ref="AA7:AA9" si="10">SUM(O7:Z7)</f>
        <v>0</v>
      </c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303">
        <f t="shared" ref="AN7:AN9" si="11">SUM(AB7:AM7)</f>
        <v>0</v>
      </c>
      <c r="CG7" s="79"/>
      <c r="CH7" s="79"/>
      <c r="CI7" s="79"/>
      <c r="CJ7" s="79"/>
      <c r="CK7" s="79"/>
      <c r="CL7" s="79"/>
      <c r="CM7" s="79"/>
      <c r="CN7" s="79"/>
    </row>
    <row r="8" spans="1:111" x14ac:dyDescent="0.25">
      <c r="A8" s="300" t="s">
        <v>40</v>
      </c>
      <c r="B8" s="275">
        <f>B7*0.13</f>
        <v>0</v>
      </c>
      <c r="C8" s="275">
        <f t="shared" ref="C8:M8" si="12">C7*0.21</f>
        <v>0</v>
      </c>
      <c r="D8" s="275">
        <f t="shared" si="12"/>
        <v>0</v>
      </c>
      <c r="E8" s="275">
        <f t="shared" si="12"/>
        <v>0</v>
      </c>
      <c r="F8" s="275">
        <f t="shared" si="12"/>
        <v>0</v>
      </c>
      <c r="G8" s="275">
        <f t="shared" si="12"/>
        <v>0</v>
      </c>
      <c r="H8" s="275">
        <f t="shared" si="12"/>
        <v>0</v>
      </c>
      <c r="I8" s="275">
        <f t="shared" si="12"/>
        <v>0</v>
      </c>
      <c r="J8" s="275">
        <f t="shared" si="12"/>
        <v>0</v>
      </c>
      <c r="K8" s="275">
        <f t="shared" si="12"/>
        <v>0</v>
      </c>
      <c r="L8" s="275">
        <f t="shared" si="12"/>
        <v>0</v>
      </c>
      <c r="M8" s="275">
        <f t="shared" si="12"/>
        <v>0</v>
      </c>
      <c r="N8" s="287">
        <f t="shared" si="9"/>
        <v>0</v>
      </c>
      <c r="O8" s="275">
        <f>O7*0.13</f>
        <v>0</v>
      </c>
      <c r="P8" s="275">
        <f t="shared" ref="P8:Z8" si="13">P7*0.21</f>
        <v>0</v>
      </c>
      <c r="Q8" s="275">
        <f t="shared" si="13"/>
        <v>0</v>
      </c>
      <c r="R8" s="275">
        <f t="shared" si="13"/>
        <v>0</v>
      </c>
      <c r="S8" s="275">
        <f t="shared" si="13"/>
        <v>0</v>
      </c>
      <c r="T8" s="275">
        <f t="shared" si="13"/>
        <v>0</v>
      </c>
      <c r="U8" s="275">
        <f t="shared" si="13"/>
        <v>0</v>
      </c>
      <c r="V8" s="275">
        <f t="shared" si="13"/>
        <v>0</v>
      </c>
      <c r="W8" s="275">
        <f t="shared" si="13"/>
        <v>0</v>
      </c>
      <c r="X8" s="275">
        <f t="shared" si="13"/>
        <v>0</v>
      </c>
      <c r="Y8" s="275">
        <f t="shared" si="13"/>
        <v>0</v>
      </c>
      <c r="Z8" s="275">
        <f t="shared" si="13"/>
        <v>0</v>
      </c>
      <c r="AA8" s="287">
        <f t="shared" si="10"/>
        <v>0</v>
      </c>
      <c r="AB8" s="275">
        <f>AB7*0.13</f>
        <v>0</v>
      </c>
      <c r="AC8" s="275">
        <f t="shared" ref="AC8:AM8" si="14">AC7*0.21</f>
        <v>0</v>
      </c>
      <c r="AD8" s="275">
        <f t="shared" si="14"/>
        <v>0</v>
      </c>
      <c r="AE8" s="275">
        <f t="shared" si="14"/>
        <v>0</v>
      </c>
      <c r="AF8" s="275">
        <f t="shared" si="14"/>
        <v>0</v>
      </c>
      <c r="AG8" s="275">
        <f t="shared" si="14"/>
        <v>0</v>
      </c>
      <c r="AH8" s="275">
        <f t="shared" si="14"/>
        <v>0</v>
      </c>
      <c r="AI8" s="275">
        <f t="shared" si="14"/>
        <v>0</v>
      </c>
      <c r="AJ8" s="275">
        <f t="shared" si="14"/>
        <v>0</v>
      </c>
      <c r="AK8" s="275">
        <f t="shared" si="14"/>
        <v>0</v>
      </c>
      <c r="AL8" s="275">
        <f t="shared" si="14"/>
        <v>0</v>
      </c>
      <c r="AM8" s="275">
        <f t="shared" si="14"/>
        <v>0</v>
      </c>
      <c r="AN8" s="303">
        <f t="shared" si="11"/>
        <v>0</v>
      </c>
      <c r="CG8" s="79"/>
      <c r="CH8" s="79"/>
      <c r="CI8" s="79"/>
      <c r="CJ8" s="79"/>
      <c r="CK8" s="79"/>
      <c r="CL8" s="79"/>
      <c r="CM8" s="79"/>
      <c r="CN8" s="79"/>
    </row>
    <row r="9" spans="1:111" ht="15.75" thickBot="1" x14ac:dyDescent="0.3">
      <c r="A9" s="301" t="s">
        <v>38</v>
      </c>
      <c r="B9" s="278">
        <f t="shared" ref="B9:M9" si="15">SUM(B7:B8)</f>
        <v>0</v>
      </c>
      <c r="C9" s="278">
        <f t="shared" si="15"/>
        <v>0</v>
      </c>
      <c r="D9" s="278">
        <f t="shared" si="15"/>
        <v>0</v>
      </c>
      <c r="E9" s="278">
        <f t="shared" si="15"/>
        <v>0</v>
      </c>
      <c r="F9" s="278">
        <f t="shared" si="15"/>
        <v>0</v>
      </c>
      <c r="G9" s="278">
        <f t="shared" si="15"/>
        <v>0</v>
      </c>
      <c r="H9" s="278">
        <f t="shared" si="15"/>
        <v>0</v>
      </c>
      <c r="I9" s="278">
        <f t="shared" si="15"/>
        <v>0</v>
      </c>
      <c r="J9" s="278">
        <f t="shared" si="15"/>
        <v>0</v>
      </c>
      <c r="K9" s="278">
        <f t="shared" si="15"/>
        <v>0</v>
      </c>
      <c r="L9" s="278">
        <f t="shared" si="15"/>
        <v>0</v>
      </c>
      <c r="M9" s="278">
        <f t="shared" si="15"/>
        <v>0</v>
      </c>
      <c r="N9" s="286">
        <f t="shared" si="9"/>
        <v>0</v>
      </c>
      <c r="O9" s="278">
        <f t="shared" ref="O9:Z9" si="16">SUM(O7:O8)</f>
        <v>0</v>
      </c>
      <c r="P9" s="278">
        <f t="shared" si="16"/>
        <v>0</v>
      </c>
      <c r="Q9" s="278">
        <f t="shared" si="16"/>
        <v>0</v>
      </c>
      <c r="R9" s="278">
        <f t="shared" si="16"/>
        <v>0</v>
      </c>
      <c r="S9" s="278">
        <f t="shared" si="16"/>
        <v>0</v>
      </c>
      <c r="T9" s="278">
        <f t="shared" si="16"/>
        <v>0</v>
      </c>
      <c r="U9" s="278">
        <f t="shared" si="16"/>
        <v>0</v>
      </c>
      <c r="V9" s="278">
        <f t="shared" si="16"/>
        <v>0</v>
      </c>
      <c r="W9" s="278">
        <f t="shared" si="16"/>
        <v>0</v>
      </c>
      <c r="X9" s="278">
        <f t="shared" si="16"/>
        <v>0</v>
      </c>
      <c r="Y9" s="278">
        <f t="shared" si="16"/>
        <v>0</v>
      </c>
      <c r="Z9" s="278">
        <f t="shared" si="16"/>
        <v>0</v>
      </c>
      <c r="AA9" s="286">
        <f t="shared" si="10"/>
        <v>0</v>
      </c>
      <c r="AB9" s="278">
        <f t="shared" ref="AB9:AM9" si="17">SUM(AB7:AB8)</f>
        <v>0</v>
      </c>
      <c r="AC9" s="278">
        <f t="shared" si="17"/>
        <v>0</v>
      </c>
      <c r="AD9" s="278">
        <f t="shared" si="17"/>
        <v>0</v>
      </c>
      <c r="AE9" s="278">
        <f t="shared" si="17"/>
        <v>0</v>
      </c>
      <c r="AF9" s="278">
        <f t="shared" si="17"/>
        <v>0</v>
      </c>
      <c r="AG9" s="278">
        <f t="shared" si="17"/>
        <v>0</v>
      </c>
      <c r="AH9" s="278">
        <f t="shared" si="17"/>
        <v>0</v>
      </c>
      <c r="AI9" s="278">
        <f t="shared" si="17"/>
        <v>0</v>
      </c>
      <c r="AJ9" s="278">
        <f t="shared" si="17"/>
        <v>0</v>
      </c>
      <c r="AK9" s="278">
        <f t="shared" si="17"/>
        <v>0</v>
      </c>
      <c r="AL9" s="278">
        <f t="shared" si="17"/>
        <v>0</v>
      </c>
      <c r="AM9" s="278">
        <f t="shared" si="17"/>
        <v>0</v>
      </c>
      <c r="AN9" s="302">
        <f t="shared" si="11"/>
        <v>0</v>
      </c>
      <c r="CG9" s="79"/>
      <c r="CH9" s="79"/>
      <c r="CI9" s="79"/>
      <c r="CJ9" s="79"/>
      <c r="CK9" s="79"/>
      <c r="CL9" s="79"/>
      <c r="CM9" s="79"/>
      <c r="CN9" s="79"/>
    </row>
    <row r="10" spans="1:111" s="77" customFormat="1" x14ac:dyDescent="0.25">
      <c r="A10" s="296"/>
      <c r="B10" s="281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84"/>
      <c r="O10" s="281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84"/>
      <c r="AB10" s="281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97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 s="79"/>
      <c r="CH10" s="79"/>
      <c r="CI10" s="79"/>
      <c r="CJ10" s="79"/>
      <c r="CK10" s="79"/>
      <c r="CL10" s="79"/>
      <c r="CM10" s="79"/>
      <c r="CN10" s="79"/>
    </row>
    <row r="11" spans="1:111" x14ac:dyDescent="0.25">
      <c r="A11" s="300" t="s">
        <v>39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87">
        <f t="shared" ref="N11:N12" si="18">SUM(B11:M11)</f>
        <v>0</v>
      </c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87">
        <f t="shared" ref="AA11:AA12" si="19">SUM(O11:Z11)</f>
        <v>0</v>
      </c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303">
        <f t="shared" ref="AN11:AN12" si="20">SUM(AB11:AM11)</f>
        <v>0</v>
      </c>
      <c r="CG11" s="79"/>
      <c r="CH11" s="79"/>
      <c r="CI11" s="79"/>
      <c r="CJ11" s="79"/>
      <c r="CK11" s="79"/>
      <c r="CL11" s="79"/>
      <c r="CM11" s="79"/>
      <c r="CN11" s="79"/>
    </row>
    <row r="12" spans="1:111" x14ac:dyDescent="0.25">
      <c r="A12" s="300" t="s">
        <v>40</v>
      </c>
      <c r="B12" s="275">
        <f>B11*0.13</f>
        <v>0</v>
      </c>
      <c r="C12" s="275">
        <f t="shared" ref="C12:M12" si="21">C11*0.21</f>
        <v>0</v>
      </c>
      <c r="D12" s="275">
        <f t="shared" si="21"/>
        <v>0</v>
      </c>
      <c r="E12" s="275">
        <f t="shared" si="21"/>
        <v>0</v>
      </c>
      <c r="F12" s="275">
        <f t="shared" si="21"/>
        <v>0</v>
      </c>
      <c r="G12" s="275">
        <f t="shared" si="21"/>
        <v>0</v>
      </c>
      <c r="H12" s="275">
        <f t="shared" si="21"/>
        <v>0</v>
      </c>
      <c r="I12" s="275">
        <f t="shared" si="21"/>
        <v>0</v>
      </c>
      <c r="J12" s="275">
        <f t="shared" si="21"/>
        <v>0</v>
      </c>
      <c r="K12" s="275">
        <f t="shared" si="21"/>
        <v>0</v>
      </c>
      <c r="L12" s="275">
        <f t="shared" si="21"/>
        <v>0</v>
      </c>
      <c r="M12" s="275">
        <f t="shared" si="21"/>
        <v>0</v>
      </c>
      <c r="N12" s="287">
        <f t="shared" si="18"/>
        <v>0</v>
      </c>
      <c r="O12" s="275">
        <f>O11*0.13</f>
        <v>0</v>
      </c>
      <c r="P12" s="275">
        <f t="shared" ref="P12:Z12" si="22">P11*0.21</f>
        <v>0</v>
      </c>
      <c r="Q12" s="275">
        <f t="shared" si="22"/>
        <v>0</v>
      </c>
      <c r="R12" s="275">
        <f t="shared" si="22"/>
        <v>0</v>
      </c>
      <c r="S12" s="275">
        <f t="shared" si="22"/>
        <v>0</v>
      </c>
      <c r="T12" s="275">
        <f t="shared" si="22"/>
        <v>0</v>
      </c>
      <c r="U12" s="275">
        <f t="shared" si="22"/>
        <v>0</v>
      </c>
      <c r="V12" s="275">
        <f t="shared" si="22"/>
        <v>0</v>
      </c>
      <c r="W12" s="275">
        <f t="shared" si="22"/>
        <v>0</v>
      </c>
      <c r="X12" s="275">
        <f t="shared" si="22"/>
        <v>0</v>
      </c>
      <c r="Y12" s="275">
        <f t="shared" si="22"/>
        <v>0</v>
      </c>
      <c r="Z12" s="275">
        <f t="shared" si="22"/>
        <v>0</v>
      </c>
      <c r="AA12" s="287">
        <f t="shared" si="19"/>
        <v>0</v>
      </c>
      <c r="AB12" s="275">
        <f>AB11*0.13</f>
        <v>0</v>
      </c>
      <c r="AC12" s="275">
        <f t="shared" ref="AC12:AM12" si="23">AC11*0.21</f>
        <v>0</v>
      </c>
      <c r="AD12" s="275">
        <f t="shared" si="23"/>
        <v>0</v>
      </c>
      <c r="AE12" s="275">
        <f t="shared" si="23"/>
        <v>0</v>
      </c>
      <c r="AF12" s="275">
        <f t="shared" si="23"/>
        <v>0</v>
      </c>
      <c r="AG12" s="275">
        <f t="shared" si="23"/>
        <v>0</v>
      </c>
      <c r="AH12" s="275">
        <f t="shared" si="23"/>
        <v>0</v>
      </c>
      <c r="AI12" s="275">
        <f t="shared" si="23"/>
        <v>0</v>
      </c>
      <c r="AJ12" s="275">
        <f t="shared" si="23"/>
        <v>0</v>
      </c>
      <c r="AK12" s="275">
        <f t="shared" si="23"/>
        <v>0</v>
      </c>
      <c r="AL12" s="275">
        <f t="shared" si="23"/>
        <v>0</v>
      </c>
      <c r="AM12" s="275">
        <f t="shared" si="23"/>
        <v>0</v>
      </c>
      <c r="AN12" s="303">
        <f t="shared" si="20"/>
        <v>0</v>
      </c>
      <c r="CG12" s="79"/>
      <c r="CH12" s="79"/>
      <c r="CI12" s="79"/>
      <c r="CJ12" s="79"/>
      <c r="CK12" s="79"/>
      <c r="CL12" s="79"/>
      <c r="CM12" s="79"/>
      <c r="CN12" s="79"/>
    </row>
    <row r="13" spans="1:111" ht="15.75" thickBot="1" x14ac:dyDescent="0.3">
      <c r="A13" s="301" t="s">
        <v>38</v>
      </c>
      <c r="B13" s="278">
        <f t="shared" ref="B13:AN13" si="24">SUM(B11:B12)</f>
        <v>0</v>
      </c>
      <c r="C13" s="278">
        <f t="shared" si="24"/>
        <v>0</v>
      </c>
      <c r="D13" s="278">
        <f t="shared" si="24"/>
        <v>0</v>
      </c>
      <c r="E13" s="278">
        <f t="shared" si="24"/>
        <v>0</v>
      </c>
      <c r="F13" s="278">
        <f t="shared" si="24"/>
        <v>0</v>
      </c>
      <c r="G13" s="278">
        <f t="shared" si="24"/>
        <v>0</v>
      </c>
      <c r="H13" s="278">
        <f t="shared" si="24"/>
        <v>0</v>
      </c>
      <c r="I13" s="278">
        <f t="shared" si="24"/>
        <v>0</v>
      </c>
      <c r="J13" s="278">
        <f t="shared" si="24"/>
        <v>0</v>
      </c>
      <c r="K13" s="278">
        <f t="shared" si="24"/>
        <v>0</v>
      </c>
      <c r="L13" s="278">
        <f t="shared" si="24"/>
        <v>0</v>
      </c>
      <c r="M13" s="278">
        <f t="shared" si="24"/>
        <v>0</v>
      </c>
      <c r="N13" s="286">
        <f t="shared" si="24"/>
        <v>0</v>
      </c>
      <c r="O13" s="278">
        <f t="shared" si="24"/>
        <v>0</v>
      </c>
      <c r="P13" s="278">
        <f t="shared" si="24"/>
        <v>0</v>
      </c>
      <c r="Q13" s="278">
        <f t="shared" si="24"/>
        <v>0</v>
      </c>
      <c r="R13" s="278">
        <f t="shared" si="24"/>
        <v>0</v>
      </c>
      <c r="S13" s="278">
        <f t="shared" si="24"/>
        <v>0</v>
      </c>
      <c r="T13" s="278">
        <f t="shared" si="24"/>
        <v>0</v>
      </c>
      <c r="U13" s="278">
        <f t="shared" si="24"/>
        <v>0</v>
      </c>
      <c r="V13" s="278">
        <f t="shared" si="24"/>
        <v>0</v>
      </c>
      <c r="W13" s="278">
        <f t="shared" si="24"/>
        <v>0</v>
      </c>
      <c r="X13" s="278">
        <f t="shared" si="24"/>
        <v>0</v>
      </c>
      <c r="Y13" s="278">
        <f t="shared" si="24"/>
        <v>0</v>
      </c>
      <c r="Z13" s="278">
        <f t="shared" si="24"/>
        <v>0</v>
      </c>
      <c r="AA13" s="286">
        <f t="shared" si="24"/>
        <v>0</v>
      </c>
      <c r="AB13" s="278">
        <f t="shared" si="24"/>
        <v>0</v>
      </c>
      <c r="AC13" s="278">
        <f t="shared" si="24"/>
        <v>0</v>
      </c>
      <c r="AD13" s="278">
        <f t="shared" si="24"/>
        <v>0</v>
      </c>
      <c r="AE13" s="278">
        <f t="shared" si="24"/>
        <v>0</v>
      </c>
      <c r="AF13" s="278">
        <f t="shared" si="24"/>
        <v>0</v>
      </c>
      <c r="AG13" s="278">
        <f t="shared" si="24"/>
        <v>0</v>
      </c>
      <c r="AH13" s="278">
        <f t="shared" si="24"/>
        <v>0</v>
      </c>
      <c r="AI13" s="278">
        <f t="shared" si="24"/>
        <v>0</v>
      </c>
      <c r="AJ13" s="278">
        <f t="shared" si="24"/>
        <v>0</v>
      </c>
      <c r="AK13" s="278">
        <f t="shared" si="24"/>
        <v>0</v>
      </c>
      <c r="AL13" s="278">
        <f t="shared" si="24"/>
        <v>0</v>
      </c>
      <c r="AM13" s="278">
        <f t="shared" si="24"/>
        <v>0</v>
      </c>
      <c r="AN13" s="302">
        <f t="shared" si="24"/>
        <v>0</v>
      </c>
      <c r="CG13" s="79"/>
      <c r="CH13" s="79"/>
      <c r="CI13" s="79"/>
      <c r="CJ13" s="79"/>
      <c r="CK13" s="79"/>
      <c r="CL13" s="79"/>
      <c r="CM13" s="79"/>
      <c r="CN13" s="79"/>
    </row>
    <row r="14" spans="1:111" s="77" customFormat="1" x14ac:dyDescent="0.25">
      <c r="A14" s="296"/>
      <c r="B14" s="281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84"/>
      <c r="O14" s="281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84"/>
      <c r="AB14" s="281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97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 s="79"/>
      <c r="CH14" s="79"/>
      <c r="CI14" s="79"/>
      <c r="CJ14" s="79"/>
      <c r="CK14" s="79"/>
      <c r="CL14" s="79"/>
      <c r="CM14" s="79"/>
      <c r="CN14" s="79"/>
    </row>
    <row r="15" spans="1:111" x14ac:dyDescent="0.25">
      <c r="A15" s="300" t="s">
        <v>39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88">
        <f>SUM(B15:M15)</f>
        <v>0</v>
      </c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88">
        <f>SUM(O15:Z15)</f>
        <v>0</v>
      </c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304">
        <f>SUM(AB15:AM15)</f>
        <v>0</v>
      </c>
      <c r="CG15" s="79"/>
      <c r="CH15" s="79"/>
      <c r="CI15" s="79"/>
      <c r="CJ15" s="79"/>
      <c r="CK15" s="79"/>
      <c r="CL15" s="79"/>
      <c r="CM15" s="79"/>
      <c r="CN15" s="79"/>
    </row>
    <row r="16" spans="1:111" x14ac:dyDescent="0.25">
      <c r="A16" s="300" t="s">
        <v>40</v>
      </c>
      <c r="B16" s="275">
        <f>B15*0.13</f>
        <v>0</v>
      </c>
      <c r="C16" s="275">
        <f t="shared" ref="C16:M16" si="25">C15*0.21</f>
        <v>0</v>
      </c>
      <c r="D16" s="275">
        <f t="shared" si="25"/>
        <v>0</v>
      </c>
      <c r="E16" s="275">
        <f t="shared" si="25"/>
        <v>0</v>
      </c>
      <c r="F16" s="275">
        <f t="shared" si="25"/>
        <v>0</v>
      </c>
      <c r="G16" s="275">
        <f t="shared" si="25"/>
        <v>0</v>
      </c>
      <c r="H16" s="275">
        <f t="shared" si="25"/>
        <v>0</v>
      </c>
      <c r="I16" s="275">
        <f t="shared" si="25"/>
        <v>0</v>
      </c>
      <c r="J16" s="275">
        <f t="shared" si="25"/>
        <v>0</v>
      </c>
      <c r="K16" s="275">
        <f t="shared" si="25"/>
        <v>0</v>
      </c>
      <c r="L16" s="275">
        <f t="shared" si="25"/>
        <v>0</v>
      </c>
      <c r="M16" s="275">
        <f t="shared" si="25"/>
        <v>0</v>
      </c>
      <c r="N16" s="288">
        <f t="shared" ref="N16" si="26">N15*0.21</f>
        <v>0</v>
      </c>
      <c r="O16" s="275">
        <f>O15*0.13</f>
        <v>0</v>
      </c>
      <c r="P16" s="275">
        <f t="shared" ref="P16:AA16" si="27">P15*0.21</f>
        <v>0</v>
      </c>
      <c r="Q16" s="275">
        <f t="shared" si="27"/>
        <v>0</v>
      </c>
      <c r="R16" s="275">
        <f t="shared" si="27"/>
        <v>0</v>
      </c>
      <c r="S16" s="275">
        <f t="shared" si="27"/>
        <v>0</v>
      </c>
      <c r="T16" s="275">
        <f t="shared" si="27"/>
        <v>0</v>
      </c>
      <c r="U16" s="275">
        <f t="shared" si="27"/>
        <v>0</v>
      </c>
      <c r="V16" s="275">
        <f t="shared" si="27"/>
        <v>0</v>
      </c>
      <c r="W16" s="275">
        <f t="shared" si="27"/>
        <v>0</v>
      </c>
      <c r="X16" s="275">
        <f t="shared" si="27"/>
        <v>0</v>
      </c>
      <c r="Y16" s="275">
        <f t="shared" si="27"/>
        <v>0</v>
      </c>
      <c r="Z16" s="275">
        <f t="shared" si="27"/>
        <v>0</v>
      </c>
      <c r="AA16" s="288">
        <f t="shared" si="27"/>
        <v>0</v>
      </c>
      <c r="AB16" s="275">
        <f>AB15*0.13</f>
        <v>0</v>
      </c>
      <c r="AC16" s="275">
        <f t="shared" ref="AC16:AN16" si="28">AC15*0.21</f>
        <v>0</v>
      </c>
      <c r="AD16" s="275">
        <f t="shared" si="28"/>
        <v>0</v>
      </c>
      <c r="AE16" s="275">
        <f t="shared" si="28"/>
        <v>0</v>
      </c>
      <c r="AF16" s="275">
        <f t="shared" si="28"/>
        <v>0</v>
      </c>
      <c r="AG16" s="275">
        <f t="shared" si="28"/>
        <v>0</v>
      </c>
      <c r="AH16" s="275">
        <f t="shared" si="28"/>
        <v>0</v>
      </c>
      <c r="AI16" s="275">
        <f t="shared" si="28"/>
        <v>0</v>
      </c>
      <c r="AJ16" s="275">
        <f t="shared" si="28"/>
        <v>0</v>
      </c>
      <c r="AK16" s="275">
        <f t="shared" si="28"/>
        <v>0</v>
      </c>
      <c r="AL16" s="275">
        <f t="shared" si="28"/>
        <v>0</v>
      </c>
      <c r="AM16" s="275">
        <f t="shared" si="28"/>
        <v>0</v>
      </c>
      <c r="AN16" s="304">
        <f t="shared" si="28"/>
        <v>0</v>
      </c>
      <c r="CG16" s="79"/>
      <c r="CH16" s="79"/>
      <c r="CI16" s="79"/>
      <c r="CJ16" s="79"/>
      <c r="CK16" s="79"/>
      <c r="CL16" s="79"/>
      <c r="CM16" s="79"/>
      <c r="CN16" s="79"/>
    </row>
    <row r="17" spans="1:180" ht="15.75" thickBot="1" x14ac:dyDescent="0.3">
      <c r="A17" s="301" t="s">
        <v>38</v>
      </c>
      <c r="B17" s="279">
        <f t="shared" ref="B17:AN17" si="29">SUM(B15:B16)</f>
        <v>0</v>
      </c>
      <c r="C17" s="279">
        <f t="shared" si="29"/>
        <v>0</v>
      </c>
      <c r="D17" s="279">
        <f t="shared" si="29"/>
        <v>0</v>
      </c>
      <c r="E17" s="279">
        <f t="shared" si="29"/>
        <v>0</v>
      </c>
      <c r="F17" s="279">
        <f t="shared" si="29"/>
        <v>0</v>
      </c>
      <c r="G17" s="279">
        <f t="shared" si="29"/>
        <v>0</v>
      </c>
      <c r="H17" s="279">
        <f t="shared" si="29"/>
        <v>0</v>
      </c>
      <c r="I17" s="279">
        <f t="shared" si="29"/>
        <v>0</v>
      </c>
      <c r="J17" s="279">
        <f t="shared" si="29"/>
        <v>0</v>
      </c>
      <c r="K17" s="279">
        <f t="shared" si="29"/>
        <v>0</v>
      </c>
      <c r="L17" s="279">
        <f t="shared" si="29"/>
        <v>0</v>
      </c>
      <c r="M17" s="279">
        <f t="shared" si="29"/>
        <v>0</v>
      </c>
      <c r="N17" s="289">
        <f t="shared" si="29"/>
        <v>0</v>
      </c>
      <c r="O17" s="279">
        <f t="shared" si="29"/>
        <v>0</v>
      </c>
      <c r="P17" s="279">
        <f t="shared" si="29"/>
        <v>0</v>
      </c>
      <c r="Q17" s="279">
        <f t="shared" si="29"/>
        <v>0</v>
      </c>
      <c r="R17" s="279">
        <f t="shared" si="29"/>
        <v>0</v>
      </c>
      <c r="S17" s="279">
        <f t="shared" si="29"/>
        <v>0</v>
      </c>
      <c r="T17" s="279">
        <f t="shared" si="29"/>
        <v>0</v>
      </c>
      <c r="U17" s="279">
        <f t="shared" si="29"/>
        <v>0</v>
      </c>
      <c r="V17" s="279">
        <f t="shared" si="29"/>
        <v>0</v>
      </c>
      <c r="W17" s="279">
        <f t="shared" si="29"/>
        <v>0</v>
      </c>
      <c r="X17" s="279">
        <f t="shared" si="29"/>
        <v>0</v>
      </c>
      <c r="Y17" s="279">
        <f t="shared" si="29"/>
        <v>0</v>
      </c>
      <c r="Z17" s="279">
        <f t="shared" si="29"/>
        <v>0</v>
      </c>
      <c r="AA17" s="289">
        <f t="shared" si="29"/>
        <v>0</v>
      </c>
      <c r="AB17" s="279">
        <f t="shared" si="29"/>
        <v>0</v>
      </c>
      <c r="AC17" s="279">
        <f t="shared" si="29"/>
        <v>0</v>
      </c>
      <c r="AD17" s="279">
        <f t="shared" si="29"/>
        <v>0</v>
      </c>
      <c r="AE17" s="279">
        <f t="shared" si="29"/>
        <v>0</v>
      </c>
      <c r="AF17" s="279">
        <f t="shared" si="29"/>
        <v>0</v>
      </c>
      <c r="AG17" s="279">
        <f t="shared" si="29"/>
        <v>0</v>
      </c>
      <c r="AH17" s="279">
        <f t="shared" si="29"/>
        <v>0</v>
      </c>
      <c r="AI17" s="279">
        <f t="shared" si="29"/>
        <v>0</v>
      </c>
      <c r="AJ17" s="279">
        <f t="shared" si="29"/>
        <v>0</v>
      </c>
      <c r="AK17" s="279">
        <f t="shared" si="29"/>
        <v>0</v>
      </c>
      <c r="AL17" s="279">
        <f t="shared" si="29"/>
        <v>0</v>
      </c>
      <c r="AM17" s="279">
        <f t="shared" si="29"/>
        <v>0</v>
      </c>
      <c r="AN17" s="305">
        <f t="shared" si="29"/>
        <v>0</v>
      </c>
      <c r="CG17" s="79"/>
      <c r="CH17" s="79"/>
      <c r="CI17" s="79"/>
      <c r="CJ17" s="79"/>
      <c r="CK17" s="79"/>
      <c r="CL17" s="79"/>
      <c r="CM17" s="79"/>
      <c r="CN17" s="79"/>
    </row>
    <row r="18" spans="1:180" s="77" customFormat="1" x14ac:dyDescent="0.25">
      <c r="A18" s="296"/>
      <c r="B18" s="281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84"/>
      <c r="O18" s="281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84"/>
      <c r="AB18" s="281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97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 s="79"/>
      <c r="CH18" s="79"/>
      <c r="CI18" s="79"/>
      <c r="CJ18" s="79"/>
      <c r="CK18" s="79"/>
      <c r="CL18" s="79"/>
      <c r="CM18" s="79"/>
      <c r="CN18" s="79"/>
    </row>
    <row r="19" spans="1:180" x14ac:dyDescent="0.25">
      <c r="A19" s="300" t="s">
        <v>39</v>
      </c>
      <c r="B19" s="275"/>
      <c r="C19" s="275"/>
      <c r="D19" s="275"/>
      <c r="E19" s="275"/>
      <c r="F19" s="275">
        <v>0</v>
      </c>
      <c r="G19" s="275">
        <v>0</v>
      </c>
      <c r="H19" s="275">
        <v>0</v>
      </c>
      <c r="I19" s="275">
        <v>0</v>
      </c>
      <c r="J19" s="275">
        <v>0</v>
      </c>
      <c r="K19" s="275">
        <v>0</v>
      </c>
      <c r="L19" s="275">
        <v>0</v>
      </c>
      <c r="M19" s="275">
        <v>0</v>
      </c>
      <c r="N19" s="287">
        <f>SUM(B19:M19)</f>
        <v>0</v>
      </c>
      <c r="O19" s="275"/>
      <c r="P19" s="275"/>
      <c r="Q19" s="275"/>
      <c r="R19" s="275"/>
      <c r="S19" s="275">
        <v>0</v>
      </c>
      <c r="T19" s="275">
        <v>0</v>
      </c>
      <c r="U19" s="275">
        <v>0</v>
      </c>
      <c r="V19" s="275">
        <v>0</v>
      </c>
      <c r="W19" s="275">
        <v>0</v>
      </c>
      <c r="X19" s="275">
        <v>0</v>
      </c>
      <c r="Y19" s="275">
        <v>0</v>
      </c>
      <c r="Z19" s="275">
        <v>0</v>
      </c>
      <c r="AA19" s="287">
        <f>SUM(O19:Z19)</f>
        <v>0</v>
      </c>
      <c r="AB19" s="275"/>
      <c r="AC19" s="275"/>
      <c r="AD19" s="275"/>
      <c r="AE19" s="275"/>
      <c r="AF19" s="275">
        <v>0</v>
      </c>
      <c r="AG19" s="275">
        <v>0</v>
      </c>
      <c r="AH19" s="275">
        <v>0</v>
      </c>
      <c r="AI19" s="275">
        <v>0</v>
      </c>
      <c r="AJ19" s="275">
        <v>0</v>
      </c>
      <c r="AK19" s="275">
        <v>0</v>
      </c>
      <c r="AL19" s="275">
        <v>0</v>
      </c>
      <c r="AM19" s="275">
        <v>0</v>
      </c>
      <c r="AN19" s="303">
        <f>SUM(AB19:AM19)</f>
        <v>0</v>
      </c>
      <c r="CG19" s="79"/>
      <c r="CH19" s="79"/>
      <c r="CI19" s="79"/>
      <c r="CJ19" s="79"/>
      <c r="CK19" s="79"/>
      <c r="CL19" s="79"/>
      <c r="CM19" s="79"/>
      <c r="CN19" s="79"/>
    </row>
    <row r="20" spans="1:180" x14ac:dyDescent="0.25">
      <c r="A20" s="300" t="s">
        <v>40</v>
      </c>
      <c r="B20" s="275">
        <f>B19*0.13</f>
        <v>0</v>
      </c>
      <c r="C20" s="275">
        <f t="shared" ref="C20:M20" si="30">C19*0.21</f>
        <v>0</v>
      </c>
      <c r="D20" s="275">
        <f t="shared" si="30"/>
        <v>0</v>
      </c>
      <c r="E20" s="275">
        <f t="shared" si="30"/>
        <v>0</v>
      </c>
      <c r="F20" s="275">
        <f t="shared" si="30"/>
        <v>0</v>
      </c>
      <c r="G20" s="275">
        <f t="shared" si="30"/>
        <v>0</v>
      </c>
      <c r="H20" s="275">
        <f t="shared" si="30"/>
        <v>0</v>
      </c>
      <c r="I20" s="275">
        <f t="shared" si="30"/>
        <v>0</v>
      </c>
      <c r="J20" s="275">
        <f t="shared" si="30"/>
        <v>0</v>
      </c>
      <c r="K20" s="275">
        <f t="shared" si="30"/>
        <v>0</v>
      </c>
      <c r="L20" s="275">
        <f t="shared" si="30"/>
        <v>0</v>
      </c>
      <c r="M20" s="275">
        <f t="shared" si="30"/>
        <v>0</v>
      </c>
      <c r="N20" s="287">
        <f t="shared" ref="N20" si="31">SUM(B20:M20)</f>
        <v>0</v>
      </c>
      <c r="O20" s="275">
        <f>O19*0.13</f>
        <v>0</v>
      </c>
      <c r="P20" s="275">
        <f t="shared" ref="P20:Z20" si="32">P19*0.21</f>
        <v>0</v>
      </c>
      <c r="Q20" s="275">
        <f t="shared" si="32"/>
        <v>0</v>
      </c>
      <c r="R20" s="275">
        <f t="shared" si="32"/>
        <v>0</v>
      </c>
      <c r="S20" s="275">
        <f t="shared" si="32"/>
        <v>0</v>
      </c>
      <c r="T20" s="275">
        <f t="shared" si="32"/>
        <v>0</v>
      </c>
      <c r="U20" s="275">
        <f t="shared" si="32"/>
        <v>0</v>
      </c>
      <c r="V20" s="275">
        <f t="shared" si="32"/>
        <v>0</v>
      </c>
      <c r="W20" s="275">
        <f t="shared" si="32"/>
        <v>0</v>
      </c>
      <c r="X20" s="275">
        <f t="shared" si="32"/>
        <v>0</v>
      </c>
      <c r="Y20" s="275">
        <f t="shared" si="32"/>
        <v>0</v>
      </c>
      <c r="Z20" s="275">
        <f t="shared" si="32"/>
        <v>0</v>
      </c>
      <c r="AA20" s="287">
        <f t="shared" ref="AA20" si="33">SUM(O20:Z20)</f>
        <v>0</v>
      </c>
      <c r="AB20" s="275">
        <f>AB19*0.13</f>
        <v>0</v>
      </c>
      <c r="AC20" s="275">
        <f t="shared" ref="AC20:AM20" si="34">AC19*0.21</f>
        <v>0</v>
      </c>
      <c r="AD20" s="275">
        <f t="shared" si="34"/>
        <v>0</v>
      </c>
      <c r="AE20" s="275">
        <f t="shared" si="34"/>
        <v>0</v>
      </c>
      <c r="AF20" s="275">
        <f t="shared" si="34"/>
        <v>0</v>
      </c>
      <c r="AG20" s="275">
        <f t="shared" si="34"/>
        <v>0</v>
      </c>
      <c r="AH20" s="275">
        <f t="shared" si="34"/>
        <v>0</v>
      </c>
      <c r="AI20" s="275">
        <f t="shared" si="34"/>
        <v>0</v>
      </c>
      <c r="AJ20" s="275">
        <f t="shared" si="34"/>
        <v>0</v>
      </c>
      <c r="AK20" s="275">
        <f t="shared" si="34"/>
        <v>0</v>
      </c>
      <c r="AL20" s="275">
        <f t="shared" si="34"/>
        <v>0</v>
      </c>
      <c r="AM20" s="275">
        <f t="shared" si="34"/>
        <v>0</v>
      </c>
      <c r="AN20" s="303">
        <f t="shared" ref="AN20" si="35">SUM(AB20:AM20)</f>
        <v>0</v>
      </c>
      <c r="CG20" s="79"/>
      <c r="CH20" s="79"/>
      <c r="CI20" s="79"/>
      <c r="CJ20" s="79"/>
      <c r="CK20" s="79"/>
      <c r="CL20" s="79"/>
      <c r="CM20" s="79"/>
      <c r="CN20" s="79"/>
    </row>
    <row r="21" spans="1:180" ht="15.75" thickBot="1" x14ac:dyDescent="0.3">
      <c r="A21" s="301" t="s">
        <v>38</v>
      </c>
      <c r="B21" s="279">
        <f t="shared" ref="B21:AN21" si="36">SUM(B19:B20)</f>
        <v>0</v>
      </c>
      <c r="C21" s="279">
        <f t="shared" si="36"/>
        <v>0</v>
      </c>
      <c r="D21" s="279">
        <f t="shared" si="36"/>
        <v>0</v>
      </c>
      <c r="E21" s="279">
        <f t="shared" si="36"/>
        <v>0</v>
      </c>
      <c r="F21" s="279">
        <f t="shared" si="36"/>
        <v>0</v>
      </c>
      <c r="G21" s="279">
        <f t="shared" si="36"/>
        <v>0</v>
      </c>
      <c r="H21" s="279">
        <f t="shared" si="36"/>
        <v>0</v>
      </c>
      <c r="I21" s="279">
        <f t="shared" si="36"/>
        <v>0</v>
      </c>
      <c r="J21" s="279">
        <f t="shared" si="36"/>
        <v>0</v>
      </c>
      <c r="K21" s="279">
        <f t="shared" si="36"/>
        <v>0</v>
      </c>
      <c r="L21" s="279">
        <f t="shared" si="36"/>
        <v>0</v>
      </c>
      <c r="M21" s="279">
        <f t="shared" si="36"/>
        <v>0</v>
      </c>
      <c r="N21" s="289">
        <f t="shared" si="36"/>
        <v>0</v>
      </c>
      <c r="O21" s="279">
        <f t="shared" si="36"/>
        <v>0</v>
      </c>
      <c r="P21" s="279">
        <f t="shared" si="36"/>
        <v>0</v>
      </c>
      <c r="Q21" s="279">
        <f t="shared" si="36"/>
        <v>0</v>
      </c>
      <c r="R21" s="279">
        <f t="shared" si="36"/>
        <v>0</v>
      </c>
      <c r="S21" s="279">
        <f t="shared" si="36"/>
        <v>0</v>
      </c>
      <c r="T21" s="279">
        <f t="shared" si="36"/>
        <v>0</v>
      </c>
      <c r="U21" s="279">
        <f t="shared" si="36"/>
        <v>0</v>
      </c>
      <c r="V21" s="279">
        <f t="shared" si="36"/>
        <v>0</v>
      </c>
      <c r="W21" s="279">
        <f t="shared" si="36"/>
        <v>0</v>
      </c>
      <c r="X21" s="279">
        <f t="shared" si="36"/>
        <v>0</v>
      </c>
      <c r="Y21" s="279">
        <f t="shared" si="36"/>
        <v>0</v>
      </c>
      <c r="Z21" s="279">
        <f t="shared" si="36"/>
        <v>0</v>
      </c>
      <c r="AA21" s="289">
        <f t="shared" si="36"/>
        <v>0</v>
      </c>
      <c r="AB21" s="279">
        <f t="shared" si="36"/>
        <v>0</v>
      </c>
      <c r="AC21" s="279">
        <f t="shared" si="36"/>
        <v>0</v>
      </c>
      <c r="AD21" s="279">
        <f t="shared" si="36"/>
        <v>0</v>
      </c>
      <c r="AE21" s="279">
        <f t="shared" si="36"/>
        <v>0</v>
      </c>
      <c r="AF21" s="279">
        <f t="shared" si="36"/>
        <v>0</v>
      </c>
      <c r="AG21" s="279">
        <f t="shared" si="36"/>
        <v>0</v>
      </c>
      <c r="AH21" s="279">
        <f t="shared" si="36"/>
        <v>0</v>
      </c>
      <c r="AI21" s="279">
        <f t="shared" si="36"/>
        <v>0</v>
      </c>
      <c r="AJ21" s="279">
        <f t="shared" si="36"/>
        <v>0</v>
      </c>
      <c r="AK21" s="279">
        <f t="shared" si="36"/>
        <v>0</v>
      </c>
      <c r="AL21" s="279">
        <f t="shared" si="36"/>
        <v>0</v>
      </c>
      <c r="AM21" s="279">
        <f t="shared" si="36"/>
        <v>0</v>
      </c>
      <c r="AN21" s="305">
        <f t="shared" si="36"/>
        <v>0</v>
      </c>
      <c r="CG21" s="79"/>
      <c r="CH21" s="79"/>
      <c r="CI21" s="79"/>
      <c r="CJ21" s="79"/>
      <c r="CK21" s="79"/>
      <c r="CL21" s="79"/>
      <c r="CM21" s="79"/>
      <c r="CN21" s="79"/>
    </row>
    <row r="22" spans="1:180" s="77" customFormat="1" x14ac:dyDescent="0.25">
      <c r="A22" s="296"/>
      <c r="B22" s="281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84"/>
      <c r="O22" s="281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84"/>
      <c r="AB22" s="281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97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 s="79"/>
      <c r="CH22" s="79"/>
      <c r="CI22" s="79"/>
      <c r="CJ22" s="79"/>
      <c r="CK22" s="79"/>
      <c r="CL22" s="79"/>
      <c r="CM22" s="79"/>
      <c r="CN22" s="79"/>
    </row>
    <row r="23" spans="1:180" x14ac:dyDescent="0.25">
      <c r="A23" s="300" t="s">
        <v>39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87">
        <f>SUM(B23:M23)</f>
        <v>0</v>
      </c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87">
        <f>SUM(O23:Z23)</f>
        <v>0</v>
      </c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303">
        <f>SUM(AB23:AM23)</f>
        <v>0</v>
      </c>
      <c r="CG23" s="79"/>
      <c r="CH23" s="79"/>
      <c r="CI23" s="79"/>
      <c r="CJ23" s="79"/>
      <c r="CK23" s="79"/>
      <c r="CL23" s="79"/>
      <c r="CM23" s="79"/>
      <c r="CN23" s="79"/>
    </row>
    <row r="24" spans="1:180" x14ac:dyDescent="0.25">
      <c r="A24" s="300" t="s">
        <v>40</v>
      </c>
      <c r="B24" s="275">
        <f>B23*0.13</f>
        <v>0</v>
      </c>
      <c r="C24" s="275">
        <f t="shared" ref="C24:M24" si="37">C23*0.21</f>
        <v>0</v>
      </c>
      <c r="D24" s="275">
        <f t="shared" si="37"/>
        <v>0</v>
      </c>
      <c r="E24" s="275">
        <f t="shared" si="37"/>
        <v>0</v>
      </c>
      <c r="F24" s="275">
        <f t="shared" si="37"/>
        <v>0</v>
      </c>
      <c r="G24" s="275">
        <f t="shared" si="37"/>
        <v>0</v>
      </c>
      <c r="H24" s="275">
        <f t="shared" si="37"/>
        <v>0</v>
      </c>
      <c r="I24" s="275">
        <f t="shared" si="37"/>
        <v>0</v>
      </c>
      <c r="J24" s="275">
        <f t="shared" si="37"/>
        <v>0</v>
      </c>
      <c r="K24" s="275">
        <f t="shared" si="37"/>
        <v>0</v>
      </c>
      <c r="L24" s="275">
        <f t="shared" si="37"/>
        <v>0</v>
      </c>
      <c r="M24" s="275">
        <f t="shared" si="37"/>
        <v>0</v>
      </c>
      <c r="N24" s="287">
        <f t="shared" ref="N24" si="38">SUM(B24:M24)</f>
        <v>0</v>
      </c>
      <c r="O24" s="275">
        <f>O23*0.13</f>
        <v>0</v>
      </c>
      <c r="P24" s="275">
        <f t="shared" ref="P24:Z24" si="39">P23*0.21</f>
        <v>0</v>
      </c>
      <c r="Q24" s="275">
        <f t="shared" si="39"/>
        <v>0</v>
      </c>
      <c r="R24" s="275">
        <f t="shared" si="39"/>
        <v>0</v>
      </c>
      <c r="S24" s="275">
        <f t="shared" si="39"/>
        <v>0</v>
      </c>
      <c r="T24" s="275">
        <f t="shared" si="39"/>
        <v>0</v>
      </c>
      <c r="U24" s="275">
        <f t="shared" si="39"/>
        <v>0</v>
      </c>
      <c r="V24" s="275">
        <f t="shared" si="39"/>
        <v>0</v>
      </c>
      <c r="W24" s="275">
        <f t="shared" si="39"/>
        <v>0</v>
      </c>
      <c r="X24" s="275">
        <f t="shared" si="39"/>
        <v>0</v>
      </c>
      <c r="Y24" s="275">
        <f t="shared" si="39"/>
        <v>0</v>
      </c>
      <c r="Z24" s="275">
        <f t="shared" si="39"/>
        <v>0</v>
      </c>
      <c r="AA24" s="287">
        <f t="shared" ref="AA24" si="40">SUM(O24:Z24)</f>
        <v>0</v>
      </c>
      <c r="AB24" s="275">
        <f>AB23*0.13</f>
        <v>0</v>
      </c>
      <c r="AC24" s="275">
        <f t="shared" ref="AC24:AM24" si="41">AC23*0.21</f>
        <v>0</v>
      </c>
      <c r="AD24" s="275">
        <f t="shared" si="41"/>
        <v>0</v>
      </c>
      <c r="AE24" s="275">
        <f t="shared" si="41"/>
        <v>0</v>
      </c>
      <c r="AF24" s="275">
        <f t="shared" si="41"/>
        <v>0</v>
      </c>
      <c r="AG24" s="275">
        <f t="shared" si="41"/>
        <v>0</v>
      </c>
      <c r="AH24" s="275">
        <f t="shared" si="41"/>
        <v>0</v>
      </c>
      <c r="AI24" s="275">
        <f t="shared" si="41"/>
        <v>0</v>
      </c>
      <c r="AJ24" s="275">
        <f t="shared" si="41"/>
        <v>0</v>
      </c>
      <c r="AK24" s="275">
        <f t="shared" si="41"/>
        <v>0</v>
      </c>
      <c r="AL24" s="275">
        <f t="shared" si="41"/>
        <v>0</v>
      </c>
      <c r="AM24" s="275">
        <f t="shared" si="41"/>
        <v>0</v>
      </c>
      <c r="AN24" s="303">
        <f t="shared" ref="AN24" si="42">SUM(AB24:AM24)</f>
        <v>0</v>
      </c>
      <c r="CG24" s="79"/>
      <c r="CH24" s="79"/>
      <c r="CI24" s="79"/>
      <c r="CJ24" s="79"/>
      <c r="CK24" s="79"/>
      <c r="CL24" s="79"/>
      <c r="CM24" s="79"/>
      <c r="CN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</row>
    <row r="25" spans="1:180" s="76" customFormat="1" ht="15.75" thickBot="1" x14ac:dyDescent="0.3">
      <c r="A25" s="487" t="s">
        <v>38</v>
      </c>
      <c r="B25" s="282">
        <f t="shared" ref="B25:L25" si="43">SUM(B23:B24)</f>
        <v>0</v>
      </c>
      <c r="C25" s="282">
        <f t="shared" si="43"/>
        <v>0</v>
      </c>
      <c r="D25" s="282">
        <f t="shared" si="43"/>
        <v>0</v>
      </c>
      <c r="E25" s="282">
        <f t="shared" si="43"/>
        <v>0</v>
      </c>
      <c r="F25" s="282">
        <f t="shared" si="43"/>
        <v>0</v>
      </c>
      <c r="G25" s="282">
        <f t="shared" si="43"/>
        <v>0</v>
      </c>
      <c r="H25" s="282">
        <f t="shared" si="43"/>
        <v>0</v>
      </c>
      <c r="I25" s="282">
        <f t="shared" si="43"/>
        <v>0</v>
      </c>
      <c r="J25" s="282">
        <f t="shared" si="43"/>
        <v>0</v>
      </c>
      <c r="K25" s="282">
        <f t="shared" si="43"/>
        <v>0</v>
      </c>
      <c r="L25" s="282">
        <f t="shared" si="43"/>
        <v>0</v>
      </c>
      <c r="M25" s="282">
        <f t="shared" ref="D25:M26" si="44">M2+M6+M10+M14+M18+M22</f>
        <v>0</v>
      </c>
      <c r="N25" s="290">
        <f>SUM(B25:M25)</f>
        <v>0</v>
      </c>
      <c r="O25" s="282">
        <f t="shared" ref="O25:Z25" si="45">SUM(O23:O24)</f>
        <v>0</v>
      </c>
      <c r="P25" s="282">
        <f t="shared" si="45"/>
        <v>0</v>
      </c>
      <c r="Q25" s="282">
        <f t="shared" si="45"/>
        <v>0</v>
      </c>
      <c r="R25" s="282">
        <f t="shared" si="45"/>
        <v>0</v>
      </c>
      <c r="S25" s="282">
        <f t="shared" si="45"/>
        <v>0</v>
      </c>
      <c r="T25" s="282">
        <f t="shared" si="45"/>
        <v>0</v>
      </c>
      <c r="U25" s="282">
        <f t="shared" si="45"/>
        <v>0</v>
      </c>
      <c r="V25" s="282">
        <f t="shared" si="45"/>
        <v>0</v>
      </c>
      <c r="W25" s="282">
        <f t="shared" si="45"/>
        <v>0</v>
      </c>
      <c r="X25" s="282">
        <f t="shared" si="45"/>
        <v>0</v>
      </c>
      <c r="Y25" s="282">
        <f t="shared" si="45"/>
        <v>0</v>
      </c>
      <c r="Z25" s="282">
        <f t="shared" si="45"/>
        <v>0</v>
      </c>
      <c r="AA25" s="290">
        <f>SUM(O25:Z25)</f>
        <v>0</v>
      </c>
      <c r="AB25" s="282">
        <f t="shared" ref="AB25:AM25" si="46">SUM(AB23:AB24)</f>
        <v>0</v>
      </c>
      <c r="AC25" s="282">
        <f t="shared" si="46"/>
        <v>0</v>
      </c>
      <c r="AD25" s="282">
        <f t="shared" si="46"/>
        <v>0</v>
      </c>
      <c r="AE25" s="282">
        <f t="shared" si="46"/>
        <v>0</v>
      </c>
      <c r="AF25" s="282">
        <f t="shared" si="46"/>
        <v>0</v>
      </c>
      <c r="AG25" s="282">
        <f t="shared" si="46"/>
        <v>0</v>
      </c>
      <c r="AH25" s="282">
        <f t="shared" si="46"/>
        <v>0</v>
      </c>
      <c r="AI25" s="282">
        <f t="shared" si="46"/>
        <v>0</v>
      </c>
      <c r="AJ25" s="282">
        <f t="shared" si="46"/>
        <v>0</v>
      </c>
      <c r="AK25" s="282">
        <f t="shared" si="46"/>
        <v>0</v>
      </c>
      <c r="AL25" s="282">
        <f t="shared" si="46"/>
        <v>0</v>
      </c>
      <c r="AM25" s="282">
        <f t="shared" si="46"/>
        <v>0</v>
      </c>
      <c r="AN25" s="306">
        <f>SUM(AB25:AM25)</f>
        <v>0</v>
      </c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 s="80"/>
      <c r="CH25" s="80"/>
      <c r="CI25" s="80"/>
      <c r="CJ25" s="80"/>
      <c r="CK25" s="80"/>
      <c r="CL25" s="80"/>
      <c r="CM25" s="80"/>
      <c r="CN25" s="80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</row>
    <row r="26" spans="1:180" ht="15.75" thickBot="1" x14ac:dyDescent="0.3">
      <c r="A26" s="307" t="s">
        <v>144</v>
      </c>
      <c r="B26" s="280">
        <f>B3+B7+B11+B15+B19+B23</f>
        <v>0</v>
      </c>
      <c r="C26" s="280">
        <f>C3+C7+C11+C15+C19+C23</f>
        <v>0</v>
      </c>
      <c r="D26" s="280">
        <f t="shared" si="44"/>
        <v>0</v>
      </c>
      <c r="E26" s="280">
        <f t="shared" si="44"/>
        <v>0</v>
      </c>
      <c r="F26" s="280">
        <f t="shared" si="44"/>
        <v>0</v>
      </c>
      <c r="G26" s="280">
        <f t="shared" si="44"/>
        <v>0</v>
      </c>
      <c r="H26" s="280">
        <f t="shared" si="44"/>
        <v>0</v>
      </c>
      <c r="I26" s="280">
        <f t="shared" si="44"/>
        <v>0</v>
      </c>
      <c r="J26" s="280">
        <f t="shared" si="44"/>
        <v>0</v>
      </c>
      <c r="K26" s="280">
        <f t="shared" si="44"/>
        <v>0</v>
      </c>
      <c r="L26" s="280">
        <f t="shared" si="44"/>
        <v>0</v>
      </c>
      <c r="M26" s="280">
        <f t="shared" ref="M26" si="47">M3+M7+M11+M15+M19+M23</f>
        <v>0</v>
      </c>
      <c r="N26" s="291">
        <f t="shared" ref="N26:N29" si="48">SUM(B26:M26)</f>
        <v>0</v>
      </c>
      <c r="O26" s="280">
        <f>O3+O7+O11+O15+O19+O23</f>
        <v>0</v>
      </c>
      <c r="P26" s="280">
        <f>P3+P7+P11+P15+P19+P23</f>
        <v>0</v>
      </c>
      <c r="Q26" s="280">
        <f t="shared" ref="Q26:Z26" si="49">Q3+Q7+Q11+Q15+Q19+Q23</f>
        <v>0</v>
      </c>
      <c r="R26" s="280">
        <f t="shared" si="49"/>
        <v>0</v>
      </c>
      <c r="S26" s="280">
        <f t="shared" si="49"/>
        <v>0</v>
      </c>
      <c r="T26" s="280">
        <f t="shared" si="49"/>
        <v>0</v>
      </c>
      <c r="U26" s="280">
        <f t="shared" si="49"/>
        <v>0</v>
      </c>
      <c r="V26" s="280">
        <f t="shared" si="49"/>
        <v>0</v>
      </c>
      <c r="W26" s="280">
        <f t="shared" si="49"/>
        <v>0</v>
      </c>
      <c r="X26" s="280">
        <f t="shared" si="49"/>
        <v>0</v>
      </c>
      <c r="Y26" s="280">
        <f t="shared" si="49"/>
        <v>0</v>
      </c>
      <c r="Z26" s="280">
        <f t="shared" si="49"/>
        <v>0</v>
      </c>
      <c r="AA26" s="291">
        <f t="shared" ref="AA26:AA29" si="50">SUM(O26:Z26)</f>
        <v>0</v>
      </c>
      <c r="AB26" s="280">
        <f>AB3+AB7+AB11+AB15+AB19+AB23</f>
        <v>0</v>
      </c>
      <c r="AC26" s="280">
        <f>AC3+AC7+AC11+AC15+AC19+AC23</f>
        <v>0</v>
      </c>
      <c r="AD26" s="280">
        <f t="shared" ref="AD26:AM26" si="51">AD3+AD7+AD11+AD15+AD19+AD23</f>
        <v>0</v>
      </c>
      <c r="AE26" s="280">
        <f t="shared" si="51"/>
        <v>0</v>
      </c>
      <c r="AF26" s="280">
        <f t="shared" si="51"/>
        <v>0</v>
      </c>
      <c r="AG26" s="280">
        <f t="shared" si="51"/>
        <v>0</v>
      </c>
      <c r="AH26" s="280">
        <f t="shared" si="51"/>
        <v>0</v>
      </c>
      <c r="AI26" s="280">
        <f t="shared" si="51"/>
        <v>0</v>
      </c>
      <c r="AJ26" s="280">
        <f t="shared" si="51"/>
        <v>0</v>
      </c>
      <c r="AK26" s="280">
        <f t="shared" si="51"/>
        <v>0</v>
      </c>
      <c r="AL26" s="280">
        <f t="shared" si="51"/>
        <v>0</v>
      </c>
      <c r="AM26" s="280">
        <f t="shared" si="51"/>
        <v>0</v>
      </c>
      <c r="AN26" s="308">
        <f t="shared" ref="AN26:AN29" si="52">SUM(AB26:AM26)</f>
        <v>0</v>
      </c>
      <c r="CG26" s="79"/>
      <c r="CH26" s="79"/>
      <c r="CI26" s="79"/>
      <c r="CJ26" s="79"/>
      <c r="CK26" s="79"/>
      <c r="CL26" s="79"/>
      <c r="CM26" s="79"/>
      <c r="CN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</row>
    <row r="27" spans="1:180" ht="15.75" thickBot="1" x14ac:dyDescent="0.3">
      <c r="A27" s="309" t="s">
        <v>145</v>
      </c>
      <c r="B27" s="276">
        <f>B4+B8+B12+B16+B20+B24</f>
        <v>0</v>
      </c>
      <c r="C27" s="276">
        <f>C4+C8+C12+C16+C20+C24</f>
        <v>0</v>
      </c>
      <c r="D27" s="276">
        <f t="shared" ref="D27:M27" si="53">D4+D8+D12+D16+D20+D24</f>
        <v>0</v>
      </c>
      <c r="E27" s="276">
        <f t="shared" si="53"/>
        <v>0</v>
      </c>
      <c r="F27" s="276">
        <f t="shared" si="53"/>
        <v>0</v>
      </c>
      <c r="G27" s="276">
        <f t="shared" si="53"/>
        <v>0</v>
      </c>
      <c r="H27" s="276">
        <f t="shared" si="53"/>
        <v>0</v>
      </c>
      <c r="I27" s="276">
        <f t="shared" si="53"/>
        <v>0</v>
      </c>
      <c r="J27" s="276">
        <f t="shared" si="53"/>
        <v>0</v>
      </c>
      <c r="K27" s="276">
        <f t="shared" si="53"/>
        <v>0</v>
      </c>
      <c r="L27" s="276">
        <f t="shared" si="53"/>
        <v>0</v>
      </c>
      <c r="M27" s="276">
        <f t="shared" si="53"/>
        <v>0</v>
      </c>
      <c r="N27" s="292">
        <f t="shared" si="48"/>
        <v>0</v>
      </c>
      <c r="O27" s="276">
        <f>O4+O8+O12+O16+O20+O24</f>
        <v>0</v>
      </c>
      <c r="P27" s="276">
        <f>P4+P8+P12+P16+P20+P24</f>
        <v>0</v>
      </c>
      <c r="Q27" s="276">
        <f t="shared" ref="Q27:Z27" si="54">Q4+Q8+Q12+Q16+Q20+Q24</f>
        <v>0</v>
      </c>
      <c r="R27" s="276">
        <f t="shared" si="54"/>
        <v>0</v>
      </c>
      <c r="S27" s="276">
        <f t="shared" si="54"/>
        <v>0</v>
      </c>
      <c r="T27" s="276">
        <f t="shared" si="54"/>
        <v>0</v>
      </c>
      <c r="U27" s="276">
        <f t="shared" si="54"/>
        <v>0</v>
      </c>
      <c r="V27" s="276">
        <f t="shared" si="54"/>
        <v>0</v>
      </c>
      <c r="W27" s="276">
        <f t="shared" si="54"/>
        <v>0</v>
      </c>
      <c r="X27" s="276">
        <f t="shared" si="54"/>
        <v>0</v>
      </c>
      <c r="Y27" s="276">
        <f t="shared" si="54"/>
        <v>0</v>
      </c>
      <c r="Z27" s="276">
        <f t="shared" si="54"/>
        <v>0</v>
      </c>
      <c r="AA27" s="292">
        <f t="shared" si="50"/>
        <v>0</v>
      </c>
      <c r="AB27" s="276">
        <f>AB4+AB8+AB12+AB16+AB20+AB24</f>
        <v>0</v>
      </c>
      <c r="AC27" s="276">
        <f>AC4+AC8+AC12+AC16+AC20+AC24</f>
        <v>0</v>
      </c>
      <c r="AD27" s="276">
        <f t="shared" ref="AD27:AM27" si="55">AD4+AD8+AD12+AD16+AD20+AD24</f>
        <v>0</v>
      </c>
      <c r="AE27" s="276">
        <f t="shared" si="55"/>
        <v>0</v>
      </c>
      <c r="AF27" s="276">
        <f t="shared" si="55"/>
        <v>0</v>
      </c>
      <c r="AG27" s="276">
        <f t="shared" si="55"/>
        <v>0</v>
      </c>
      <c r="AH27" s="276">
        <f t="shared" si="55"/>
        <v>0</v>
      </c>
      <c r="AI27" s="276">
        <f t="shared" si="55"/>
        <v>0</v>
      </c>
      <c r="AJ27" s="276">
        <f t="shared" si="55"/>
        <v>0</v>
      </c>
      <c r="AK27" s="276">
        <f t="shared" si="55"/>
        <v>0</v>
      </c>
      <c r="AL27" s="276">
        <f t="shared" si="55"/>
        <v>0</v>
      </c>
      <c r="AM27" s="276">
        <f t="shared" si="55"/>
        <v>0</v>
      </c>
      <c r="AN27" s="310">
        <f t="shared" si="52"/>
        <v>0</v>
      </c>
      <c r="CG27" s="79"/>
      <c r="CH27" s="79"/>
      <c r="CI27" s="79"/>
      <c r="CJ27" s="79"/>
      <c r="CK27" s="79"/>
      <c r="CL27" s="79"/>
      <c r="CM27" s="79"/>
      <c r="CN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</row>
    <row r="28" spans="1:180" ht="15.75" thickBot="1" x14ac:dyDescent="0.3">
      <c r="A28" s="311" t="s">
        <v>41</v>
      </c>
      <c r="B28" s="277">
        <f>B26+B27</f>
        <v>0</v>
      </c>
      <c r="C28" s="277">
        <f t="shared" ref="C28:M28" si="56">C26+C27</f>
        <v>0</v>
      </c>
      <c r="D28" s="277">
        <f t="shared" si="56"/>
        <v>0</v>
      </c>
      <c r="E28" s="277">
        <f t="shared" si="56"/>
        <v>0</v>
      </c>
      <c r="F28" s="277">
        <f t="shared" si="56"/>
        <v>0</v>
      </c>
      <c r="G28" s="277">
        <f t="shared" si="56"/>
        <v>0</v>
      </c>
      <c r="H28" s="277">
        <f t="shared" si="56"/>
        <v>0</v>
      </c>
      <c r="I28" s="277">
        <f t="shared" si="56"/>
        <v>0</v>
      </c>
      <c r="J28" s="277">
        <f t="shared" si="56"/>
        <v>0</v>
      </c>
      <c r="K28" s="277">
        <f t="shared" si="56"/>
        <v>0</v>
      </c>
      <c r="L28" s="277">
        <f t="shared" si="56"/>
        <v>0</v>
      </c>
      <c r="M28" s="277">
        <f t="shared" si="56"/>
        <v>0</v>
      </c>
      <c r="N28" s="293">
        <f t="shared" si="48"/>
        <v>0</v>
      </c>
      <c r="O28" s="277">
        <f>O26+O27</f>
        <v>0</v>
      </c>
      <c r="P28" s="277">
        <f t="shared" ref="P28" si="57">P26+P27</f>
        <v>0</v>
      </c>
      <c r="Q28" s="277">
        <f t="shared" ref="Q28" si="58">Q26+Q27</f>
        <v>0</v>
      </c>
      <c r="R28" s="277">
        <f t="shared" ref="R28" si="59">R26+R27</f>
        <v>0</v>
      </c>
      <c r="S28" s="277">
        <f t="shared" ref="S28" si="60">S26+S27</f>
        <v>0</v>
      </c>
      <c r="T28" s="277">
        <f t="shared" ref="T28" si="61">T26+T27</f>
        <v>0</v>
      </c>
      <c r="U28" s="277">
        <f t="shared" ref="U28" si="62">U26+U27</f>
        <v>0</v>
      </c>
      <c r="V28" s="277">
        <f t="shared" ref="V28" si="63">V26+V27</f>
        <v>0</v>
      </c>
      <c r="W28" s="277">
        <f t="shared" ref="W28" si="64">W26+W27</f>
        <v>0</v>
      </c>
      <c r="X28" s="277">
        <f t="shared" ref="X28" si="65">X26+X27</f>
        <v>0</v>
      </c>
      <c r="Y28" s="277">
        <f t="shared" ref="Y28" si="66">Y26+Y27</f>
        <v>0</v>
      </c>
      <c r="Z28" s="277">
        <f t="shared" ref="Z28" si="67">Z26+Z27</f>
        <v>0</v>
      </c>
      <c r="AA28" s="293">
        <f t="shared" si="50"/>
        <v>0</v>
      </c>
      <c r="AB28" s="277">
        <f>AB26+AB27</f>
        <v>0</v>
      </c>
      <c r="AC28" s="277">
        <f t="shared" ref="AC28" si="68">AC26+AC27</f>
        <v>0</v>
      </c>
      <c r="AD28" s="277">
        <f t="shared" ref="AD28" si="69">AD26+AD27</f>
        <v>0</v>
      </c>
      <c r="AE28" s="277">
        <f t="shared" ref="AE28" si="70">AE26+AE27</f>
        <v>0</v>
      </c>
      <c r="AF28" s="277">
        <f t="shared" ref="AF28" si="71">AF26+AF27</f>
        <v>0</v>
      </c>
      <c r="AG28" s="277">
        <f t="shared" ref="AG28" si="72">AG26+AG27</f>
        <v>0</v>
      </c>
      <c r="AH28" s="277">
        <f t="shared" ref="AH28" si="73">AH26+AH27</f>
        <v>0</v>
      </c>
      <c r="AI28" s="277">
        <f t="shared" ref="AI28" si="74">AI26+AI27</f>
        <v>0</v>
      </c>
      <c r="AJ28" s="277">
        <f t="shared" ref="AJ28" si="75">AJ26+AJ27</f>
        <v>0</v>
      </c>
      <c r="AK28" s="277">
        <f t="shared" ref="AK28" si="76">AK26+AK27</f>
        <v>0</v>
      </c>
      <c r="AL28" s="277">
        <f t="shared" ref="AL28" si="77">AL26+AL27</f>
        <v>0</v>
      </c>
      <c r="AM28" s="277">
        <f t="shared" ref="AM28" si="78">AM26+AM27</f>
        <v>0</v>
      </c>
      <c r="AN28" s="312">
        <f t="shared" si="52"/>
        <v>0</v>
      </c>
      <c r="CG28" s="79"/>
      <c r="CH28" s="79"/>
      <c r="CI28" s="79"/>
      <c r="CJ28" s="79"/>
      <c r="CK28" s="79"/>
      <c r="CL28" s="79"/>
      <c r="CM28" s="79"/>
      <c r="CN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</row>
    <row r="29" spans="1:180" ht="15.75" thickBot="1" x14ac:dyDescent="0.3">
      <c r="A29" s="313" t="s">
        <v>42</v>
      </c>
      <c r="B29" s="314">
        <f t="shared" ref="B29:M29" si="79">+B28/1000</f>
        <v>0</v>
      </c>
      <c r="C29" s="314">
        <f t="shared" si="79"/>
        <v>0</v>
      </c>
      <c r="D29" s="314">
        <f t="shared" si="79"/>
        <v>0</v>
      </c>
      <c r="E29" s="314">
        <f t="shared" si="79"/>
        <v>0</v>
      </c>
      <c r="F29" s="314">
        <f t="shared" si="79"/>
        <v>0</v>
      </c>
      <c r="G29" s="314">
        <f t="shared" si="79"/>
        <v>0</v>
      </c>
      <c r="H29" s="314">
        <f t="shared" si="79"/>
        <v>0</v>
      </c>
      <c r="I29" s="314">
        <f t="shared" si="79"/>
        <v>0</v>
      </c>
      <c r="J29" s="314">
        <f t="shared" si="79"/>
        <v>0</v>
      </c>
      <c r="K29" s="314">
        <f t="shared" si="79"/>
        <v>0</v>
      </c>
      <c r="L29" s="314">
        <f t="shared" si="79"/>
        <v>0</v>
      </c>
      <c r="M29" s="314">
        <f t="shared" si="79"/>
        <v>0</v>
      </c>
      <c r="N29" s="315">
        <f t="shared" si="48"/>
        <v>0</v>
      </c>
      <c r="O29" s="314">
        <f t="shared" ref="O29:Z29" si="80">+O28/1000</f>
        <v>0</v>
      </c>
      <c r="P29" s="314">
        <f t="shared" si="80"/>
        <v>0</v>
      </c>
      <c r="Q29" s="314">
        <f t="shared" si="80"/>
        <v>0</v>
      </c>
      <c r="R29" s="314">
        <f t="shared" si="80"/>
        <v>0</v>
      </c>
      <c r="S29" s="314">
        <f t="shared" si="80"/>
        <v>0</v>
      </c>
      <c r="T29" s="314">
        <f t="shared" si="80"/>
        <v>0</v>
      </c>
      <c r="U29" s="314">
        <f t="shared" si="80"/>
        <v>0</v>
      </c>
      <c r="V29" s="314">
        <f t="shared" si="80"/>
        <v>0</v>
      </c>
      <c r="W29" s="314">
        <f t="shared" si="80"/>
        <v>0</v>
      </c>
      <c r="X29" s="314">
        <f t="shared" si="80"/>
        <v>0</v>
      </c>
      <c r="Y29" s="314">
        <f t="shared" si="80"/>
        <v>0</v>
      </c>
      <c r="Z29" s="314">
        <f t="shared" si="80"/>
        <v>0</v>
      </c>
      <c r="AA29" s="315">
        <f t="shared" si="50"/>
        <v>0</v>
      </c>
      <c r="AB29" s="314">
        <f t="shared" ref="AB29:AM29" si="81">+AB28/1000</f>
        <v>0</v>
      </c>
      <c r="AC29" s="314">
        <f t="shared" si="81"/>
        <v>0</v>
      </c>
      <c r="AD29" s="314">
        <f t="shared" si="81"/>
        <v>0</v>
      </c>
      <c r="AE29" s="314">
        <f t="shared" si="81"/>
        <v>0</v>
      </c>
      <c r="AF29" s="314">
        <f t="shared" si="81"/>
        <v>0</v>
      </c>
      <c r="AG29" s="314">
        <f t="shared" si="81"/>
        <v>0</v>
      </c>
      <c r="AH29" s="314">
        <f t="shared" si="81"/>
        <v>0</v>
      </c>
      <c r="AI29" s="314">
        <f t="shared" si="81"/>
        <v>0</v>
      </c>
      <c r="AJ29" s="314">
        <f t="shared" si="81"/>
        <v>0</v>
      </c>
      <c r="AK29" s="314">
        <f t="shared" si="81"/>
        <v>0</v>
      </c>
      <c r="AL29" s="314">
        <f t="shared" si="81"/>
        <v>0</v>
      </c>
      <c r="AM29" s="314">
        <f t="shared" si="81"/>
        <v>0</v>
      </c>
      <c r="AN29" s="316">
        <f t="shared" si="52"/>
        <v>0</v>
      </c>
      <c r="CG29" s="79"/>
      <c r="CH29" s="79"/>
      <c r="CI29" s="79"/>
      <c r="CJ29" s="79"/>
      <c r="CK29" s="79"/>
      <c r="CL29" s="79"/>
      <c r="CM29" s="79"/>
      <c r="CN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</row>
    <row r="30" spans="1:180" ht="15.75" thickTop="1" x14ac:dyDescent="0.25">
      <c r="B30" s="71"/>
      <c r="C30" s="72"/>
      <c r="D30" s="55"/>
      <c r="E30" s="55"/>
      <c r="O30" s="71"/>
      <c r="P30" s="72"/>
      <c r="Q30" s="55"/>
      <c r="R30" s="55"/>
      <c r="AB30" s="71"/>
      <c r="AC30" s="72"/>
      <c r="AD30" s="55"/>
      <c r="AE30" s="55"/>
      <c r="CG30" s="79"/>
      <c r="CH30" s="79"/>
      <c r="CI30" s="79"/>
      <c r="CJ30" s="79"/>
      <c r="CK30" s="79"/>
      <c r="CL30" s="79"/>
      <c r="CM30" s="79"/>
      <c r="CN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</row>
    <row r="31" spans="1:180" x14ac:dyDescent="0.25"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</row>
    <row r="32" spans="1:180" x14ac:dyDescent="0.25"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</row>
    <row r="33" spans="124:193" ht="15" customHeight="1" x14ac:dyDescent="0.25"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</row>
    <row r="34" spans="124:193" ht="15" customHeight="1" x14ac:dyDescent="0.25"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</row>
    <row r="35" spans="124:193" ht="15" customHeight="1" x14ac:dyDescent="0.25"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</row>
    <row r="36" spans="124:193" ht="15" customHeight="1" x14ac:dyDescent="0.25"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</row>
    <row r="37" spans="124:193" ht="15" customHeight="1" x14ac:dyDescent="0.25"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</row>
    <row r="38" spans="124:193" ht="15" customHeight="1" x14ac:dyDescent="0.25"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</row>
    <row r="39" spans="124:193" ht="15" customHeight="1" x14ac:dyDescent="0.25"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</row>
    <row r="40" spans="124:193" ht="15" customHeight="1" x14ac:dyDescent="0.25"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</row>
    <row r="41" spans="124:193" ht="15" customHeight="1" x14ac:dyDescent="0.25"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</row>
    <row r="42" spans="124:193" ht="15" customHeight="1" x14ac:dyDescent="0.25"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</row>
    <row r="43" spans="124:193" ht="15" customHeight="1" x14ac:dyDescent="0.25"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</row>
    <row r="44" spans="124:193" ht="15" customHeight="1" x14ac:dyDescent="0.25"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</row>
    <row r="45" spans="124:193" ht="15" customHeight="1" x14ac:dyDescent="0.25"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</row>
    <row r="46" spans="124:193" ht="15" customHeight="1" x14ac:dyDescent="0.25"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</row>
    <row r="47" spans="124:193" ht="15" customHeight="1" x14ac:dyDescent="0.25"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</row>
    <row r="48" spans="124:193" ht="15" customHeight="1" x14ac:dyDescent="0.25"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7"/>
      <c r="FU48" s="77"/>
      <c r="FV48" s="77"/>
      <c r="FW48" s="77"/>
      <c r="FX48" s="77"/>
      <c r="FY48" s="77"/>
      <c r="FZ48" s="77"/>
      <c r="GA48" s="77"/>
      <c r="GB48" s="77"/>
      <c r="GC48" s="77"/>
      <c r="GD48" s="77"/>
      <c r="GE48" s="77"/>
      <c r="GF48" s="77"/>
      <c r="GG48" s="77"/>
      <c r="GH48" s="77"/>
      <c r="GI48" s="77"/>
      <c r="GJ48" s="77"/>
      <c r="GK48" s="77"/>
    </row>
    <row r="49" spans="124:193" ht="15" customHeight="1" x14ac:dyDescent="0.25"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</row>
    <row r="50" spans="124:193" ht="15" customHeight="1" x14ac:dyDescent="0.25"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</row>
    <row r="51" spans="124:193" ht="15" customHeight="1" x14ac:dyDescent="0.25"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</row>
    <row r="52" spans="124:193" ht="15" customHeight="1" x14ac:dyDescent="0.25"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</row>
    <row r="53" spans="124:193" ht="15" customHeight="1" x14ac:dyDescent="0.25"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</row>
    <row r="54" spans="124:193" ht="15" customHeight="1" x14ac:dyDescent="0.25"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</row>
    <row r="55" spans="124:193" ht="15" customHeight="1" x14ac:dyDescent="0.25"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</row>
    <row r="56" spans="124:193" ht="15" customHeight="1" x14ac:dyDescent="0.25"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</row>
    <row r="57" spans="124:193" ht="15" customHeight="1" x14ac:dyDescent="0.25"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</row>
  </sheetData>
  <pageMargins left="0.7" right="0.7" top="0.75" bottom="0.75" header="0" footer="0"/>
  <pageSetup orientation="landscape" r:id="rId1"/>
  <headerFooter>
    <oddHeader>&amp;C&amp;"Calibri"&amp;10&amp;K000000Public&amp;1#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7"/>
  <sheetViews>
    <sheetView topLeftCell="A73" zoomScale="90" zoomScaleNormal="90" workbookViewId="0">
      <pane xSplit="1" topLeftCell="B1" activePane="topRight" state="frozen"/>
      <selection pane="topRight" activeCell="E112" sqref="E112"/>
    </sheetView>
  </sheetViews>
  <sheetFormatPr defaultColWidth="14.42578125" defaultRowHeight="15" customHeight="1" x14ac:dyDescent="0.25"/>
  <cols>
    <col min="1" max="1" width="38.5703125" customWidth="1"/>
    <col min="2" max="2" width="10.42578125" customWidth="1"/>
    <col min="3" max="3" width="10.28515625" customWidth="1"/>
    <col min="4" max="4" width="11.28515625" customWidth="1"/>
    <col min="5" max="5" width="9.7109375" customWidth="1"/>
    <col min="6" max="6" width="10.42578125" customWidth="1"/>
    <col min="7" max="7" width="9.28515625" customWidth="1"/>
    <col min="8" max="8" width="8.85546875" customWidth="1"/>
    <col min="9" max="9" width="9.7109375" customWidth="1"/>
    <col min="10" max="10" width="11.42578125" customWidth="1"/>
    <col min="11" max="11" width="9.7109375" customWidth="1"/>
    <col min="12" max="12" width="10" customWidth="1"/>
    <col min="13" max="13" width="10.28515625" customWidth="1"/>
    <col min="14" max="14" width="12" customWidth="1"/>
    <col min="15" max="15" width="9.85546875" customWidth="1"/>
    <col min="16" max="16" width="9.7109375" customWidth="1"/>
    <col min="17" max="17" width="11.5703125" customWidth="1"/>
    <col min="18" max="18" width="9.85546875" customWidth="1"/>
    <col min="19" max="19" width="10" customWidth="1"/>
    <col min="20" max="20" width="9.85546875" customWidth="1"/>
    <col min="21" max="21" width="9.28515625" customWidth="1"/>
    <col min="22" max="22" width="10.7109375" customWidth="1"/>
    <col min="23" max="23" width="11.7109375" customWidth="1"/>
    <col min="24" max="24" width="10.140625" customWidth="1"/>
    <col min="25" max="26" width="10.28515625" customWidth="1"/>
    <col min="27" max="27" width="11.85546875" customWidth="1"/>
    <col min="28" max="28" width="9.85546875" customWidth="1"/>
    <col min="29" max="29" width="9.7109375" customWidth="1"/>
    <col min="30" max="30" width="11.5703125" customWidth="1"/>
    <col min="31" max="31" width="9.85546875" customWidth="1"/>
    <col min="32" max="32" width="10" customWidth="1"/>
    <col min="33" max="33" width="9.85546875" customWidth="1"/>
    <col min="34" max="34" width="9.28515625" customWidth="1"/>
    <col min="35" max="35" width="10.7109375" customWidth="1"/>
    <col min="36" max="36" width="11.7109375" customWidth="1"/>
    <col min="37" max="37" width="10.140625" customWidth="1"/>
    <col min="38" max="39" width="10.28515625" customWidth="1"/>
    <col min="40" max="40" width="11.85546875" customWidth="1"/>
  </cols>
  <sheetData>
    <row r="1" spans="1:40" ht="15.75" customHeight="1" thickTop="1" thickBot="1" x14ac:dyDescent="0.3">
      <c r="A1" s="294" t="s">
        <v>146</v>
      </c>
      <c r="B1" s="180" t="s">
        <v>164</v>
      </c>
      <c r="C1" s="180" t="s">
        <v>165</v>
      </c>
      <c r="D1" s="181" t="s">
        <v>166</v>
      </c>
      <c r="E1" s="178" t="s">
        <v>167</v>
      </c>
      <c r="F1" s="178" t="s">
        <v>168</v>
      </c>
      <c r="G1" s="178" t="s">
        <v>169</v>
      </c>
      <c r="H1" s="178" t="s">
        <v>170</v>
      </c>
      <c r="I1" s="178" t="s">
        <v>171</v>
      </c>
      <c r="J1" s="178" t="s">
        <v>172</v>
      </c>
      <c r="K1" s="178" t="s">
        <v>173</v>
      </c>
      <c r="L1" s="178" t="s">
        <v>174</v>
      </c>
      <c r="M1" s="178" t="s">
        <v>175</v>
      </c>
      <c r="N1" s="179" t="s">
        <v>140</v>
      </c>
      <c r="O1" s="180" t="s">
        <v>176</v>
      </c>
      <c r="P1" s="181" t="s">
        <v>177</v>
      </c>
      <c r="Q1" s="178" t="s">
        <v>178</v>
      </c>
      <c r="R1" s="178" t="s">
        <v>179</v>
      </c>
      <c r="S1" s="178" t="s">
        <v>180</v>
      </c>
      <c r="T1" s="178" t="s">
        <v>181</v>
      </c>
      <c r="U1" s="178" t="s">
        <v>182</v>
      </c>
      <c r="V1" s="178" t="s">
        <v>183</v>
      </c>
      <c r="W1" s="178" t="s">
        <v>184</v>
      </c>
      <c r="X1" s="178" t="s">
        <v>185</v>
      </c>
      <c r="Y1" s="178" t="s">
        <v>186</v>
      </c>
      <c r="Z1" s="178" t="s">
        <v>187</v>
      </c>
      <c r="AA1" s="179" t="s">
        <v>141</v>
      </c>
      <c r="AB1" s="180" t="s">
        <v>188</v>
      </c>
      <c r="AC1" s="181" t="s">
        <v>189</v>
      </c>
      <c r="AD1" s="178" t="s">
        <v>190</v>
      </c>
      <c r="AE1" s="178" t="s">
        <v>191</v>
      </c>
      <c r="AF1" s="178" t="s">
        <v>192</v>
      </c>
      <c r="AG1" s="178" t="s">
        <v>193</v>
      </c>
      <c r="AH1" s="178" t="s">
        <v>194</v>
      </c>
      <c r="AI1" s="178" t="s">
        <v>195</v>
      </c>
      <c r="AJ1" s="178" t="s">
        <v>196</v>
      </c>
      <c r="AK1" s="178" t="s">
        <v>197</v>
      </c>
      <c r="AL1" s="178" t="s">
        <v>198</v>
      </c>
      <c r="AM1" s="178" t="s">
        <v>199</v>
      </c>
      <c r="AN1" s="295" t="s">
        <v>200</v>
      </c>
    </row>
    <row r="2" spans="1:40" ht="15.75" customHeight="1" thickBot="1" x14ac:dyDescent="0.3">
      <c r="A2" s="40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6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6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401"/>
    </row>
    <row r="3" spans="1:40" ht="15.75" customHeight="1" thickTop="1" thickBot="1" x14ac:dyDescent="0.3">
      <c r="A3" s="402" t="s">
        <v>46</v>
      </c>
      <c r="B3" s="180" t="s">
        <v>164</v>
      </c>
      <c r="C3" s="180" t="s">
        <v>165</v>
      </c>
      <c r="D3" s="181" t="s">
        <v>166</v>
      </c>
      <c r="E3" s="178" t="s">
        <v>167</v>
      </c>
      <c r="F3" s="178" t="s">
        <v>168</v>
      </c>
      <c r="G3" s="178" t="s">
        <v>169</v>
      </c>
      <c r="H3" s="178" t="s">
        <v>170</v>
      </c>
      <c r="I3" s="178" t="s">
        <v>171</v>
      </c>
      <c r="J3" s="178" t="s">
        <v>172</v>
      </c>
      <c r="K3" s="178" t="s">
        <v>173</v>
      </c>
      <c r="L3" s="178" t="s">
        <v>174</v>
      </c>
      <c r="M3" s="178" t="s">
        <v>175</v>
      </c>
      <c r="N3" s="179" t="s">
        <v>140</v>
      </c>
      <c r="O3" s="180" t="s">
        <v>176</v>
      </c>
      <c r="P3" s="181" t="s">
        <v>177</v>
      </c>
      <c r="Q3" s="178" t="s">
        <v>178</v>
      </c>
      <c r="R3" s="178" t="s">
        <v>179</v>
      </c>
      <c r="S3" s="178" t="s">
        <v>180</v>
      </c>
      <c r="T3" s="178" t="s">
        <v>181</v>
      </c>
      <c r="U3" s="178" t="s">
        <v>182</v>
      </c>
      <c r="V3" s="178" t="s">
        <v>183</v>
      </c>
      <c r="W3" s="178" t="s">
        <v>184</v>
      </c>
      <c r="X3" s="178" t="s">
        <v>185</v>
      </c>
      <c r="Y3" s="178" t="s">
        <v>186</v>
      </c>
      <c r="Z3" s="178" t="s">
        <v>187</v>
      </c>
      <c r="AA3" s="179" t="s">
        <v>141</v>
      </c>
      <c r="AB3" s="180" t="s">
        <v>188</v>
      </c>
      <c r="AC3" s="181" t="s">
        <v>189</v>
      </c>
      <c r="AD3" s="178" t="s">
        <v>190</v>
      </c>
      <c r="AE3" s="178" t="s">
        <v>191</v>
      </c>
      <c r="AF3" s="178" t="s">
        <v>192</v>
      </c>
      <c r="AG3" s="178" t="s">
        <v>193</v>
      </c>
      <c r="AH3" s="178" t="s">
        <v>194</v>
      </c>
      <c r="AI3" s="178" t="s">
        <v>195</v>
      </c>
      <c r="AJ3" s="178" t="s">
        <v>196</v>
      </c>
      <c r="AK3" s="178" t="s">
        <v>197</v>
      </c>
      <c r="AL3" s="178" t="s">
        <v>198</v>
      </c>
      <c r="AM3" s="178" t="s">
        <v>199</v>
      </c>
      <c r="AN3" s="295" t="s">
        <v>200</v>
      </c>
    </row>
    <row r="4" spans="1:40" ht="15.75" customHeight="1" x14ac:dyDescent="0.25">
      <c r="A4" s="248" t="s">
        <v>81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7">
        <f t="shared" ref="N4:N23" si="0">SUM(B4:M4)</f>
        <v>0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7">
        <f t="shared" ref="AA4:AA23" si="1">SUM(O4:Z4)</f>
        <v>0</v>
      </c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249">
        <f t="shared" ref="AN4:AN23" si="2">SUM(AB4:AM4)</f>
        <v>0</v>
      </c>
    </row>
    <row r="5" spans="1:40" ht="15.75" customHeight="1" x14ac:dyDescent="0.25">
      <c r="A5" s="250" t="s">
        <v>82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9">
        <f t="shared" si="0"/>
        <v>0</v>
      </c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9">
        <f t="shared" si="1"/>
        <v>0</v>
      </c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251">
        <f t="shared" si="2"/>
        <v>0</v>
      </c>
    </row>
    <row r="6" spans="1:40" ht="15.75" customHeight="1" x14ac:dyDescent="0.25">
      <c r="A6" s="250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9">
        <f t="shared" si="0"/>
        <v>0</v>
      </c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9">
        <f t="shared" si="1"/>
        <v>0</v>
      </c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251">
        <f t="shared" si="2"/>
        <v>0</v>
      </c>
    </row>
    <row r="7" spans="1:40" ht="15.75" customHeight="1" x14ac:dyDescent="0.25">
      <c r="A7" s="250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>
        <f t="shared" si="0"/>
        <v>0</v>
      </c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9">
        <f t="shared" si="1"/>
        <v>0</v>
      </c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251">
        <f t="shared" si="2"/>
        <v>0</v>
      </c>
    </row>
    <row r="8" spans="1:40" ht="15.75" customHeight="1" x14ac:dyDescent="0.25">
      <c r="A8" s="250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>
        <f t="shared" si="0"/>
        <v>0</v>
      </c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9">
        <f t="shared" si="1"/>
        <v>0</v>
      </c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251">
        <f t="shared" si="2"/>
        <v>0</v>
      </c>
    </row>
    <row r="9" spans="1:40" ht="15.75" customHeight="1" x14ac:dyDescent="0.25">
      <c r="A9" s="250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9">
        <f t="shared" si="0"/>
        <v>0</v>
      </c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9">
        <f t="shared" si="1"/>
        <v>0</v>
      </c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251">
        <f t="shared" si="2"/>
        <v>0</v>
      </c>
    </row>
    <row r="10" spans="1:40" ht="15.75" customHeight="1" x14ac:dyDescent="0.25">
      <c r="A10" s="250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9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9">
        <f t="shared" si="1"/>
        <v>0</v>
      </c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251">
        <f t="shared" si="2"/>
        <v>0</v>
      </c>
    </row>
    <row r="11" spans="1:40" ht="15.75" customHeight="1" x14ac:dyDescent="0.25">
      <c r="A11" s="250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9">
        <f t="shared" si="0"/>
        <v>0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9">
        <f t="shared" si="1"/>
        <v>0</v>
      </c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251">
        <f t="shared" si="2"/>
        <v>0</v>
      </c>
    </row>
    <row r="12" spans="1:40" ht="15.75" customHeight="1" x14ac:dyDescent="0.25">
      <c r="A12" s="250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9">
        <f t="shared" si="0"/>
        <v>0</v>
      </c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9">
        <f t="shared" si="1"/>
        <v>0</v>
      </c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251">
        <f t="shared" si="2"/>
        <v>0</v>
      </c>
    </row>
    <row r="13" spans="1:40" ht="15.75" customHeight="1" x14ac:dyDescent="0.25">
      <c r="A13" s="250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9">
        <f t="shared" si="0"/>
        <v>0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9">
        <f t="shared" si="1"/>
        <v>0</v>
      </c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251">
        <f t="shared" si="2"/>
        <v>0</v>
      </c>
    </row>
    <row r="14" spans="1:40" ht="15.75" customHeight="1" x14ac:dyDescent="0.25">
      <c r="A14" s="250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9">
        <f t="shared" si="0"/>
        <v>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9">
        <f t="shared" si="1"/>
        <v>0</v>
      </c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251">
        <f t="shared" si="2"/>
        <v>0</v>
      </c>
    </row>
    <row r="15" spans="1:40" ht="15.75" customHeight="1" x14ac:dyDescent="0.25">
      <c r="A15" s="250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9">
        <f t="shared" si="0"/>
        <v>0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9">
        <f t="shared" si="1"/>
        <v>0</v>
      </c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251">
        <f t="shared" si="2"/>
        <v>0</v>
      </c>
    </row>
    <row r="16" spans="1:40" ht="15.75" customHeight="1" x14ac:dyDescent="0.25">
      <c r="A16" s="25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9">
        <f t="shared" si="0"/>
        <v>0</v>
      </c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9">
        <f t="shared" si="1"/>
        <v>0</v>
      </c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251">
        <f t="shared" si="2"/>
        <v>0</v>
      </c>
    </row>
    <row r="17" spans="1:40" ht="15.75" customHeight="1" x14ac:dyDescent="0.25">
      <c r="A17" s="250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9">
        <f t="shared" si="0"/>
        <v>0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9">
        <f t="shared" si="1"/>
        <v>0</v>
      </c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251">
        <f t="shared" si="2"/>
        <v>0</v>
      </c>
    </row>
    <row r="18" spans="1:40" ht="15.75" customHeight="1" x14ac:dyDescent="0.25">
      <c r="A18" s="250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9">
        <f t="shared" si="0"/>
        <v>0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9">
        <f t="shared" si="1"/>
        <v>0</v>
      </c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251">
        <f t="shared" si="2"/>
        <v>0</v>
      </c>
    </row>
    <row r="19" spans="1:40" ht="15.75" customHeight="1" x14ac:dyDescent="0.25">
      <c r="A19" s="250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9">
        <f t="shared" si="0"/>
        <v>0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9">
        <f t="shared" si="1"/>
        <v>0</v>
      </c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251">
        <f t="shared" si="2"/>
        <v>0</v>
      </c>
    </row>
    <row r="20" spans="1:40" ht="15.75" customHeight="1" x14ac:dyDescent="0.25">
      <c r="A20" s="250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9">
        <f t="shared" si="0"/>
        <v>0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9">
        <f t="shared" si="1"/>
        <v>0</v>
      </c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251">
        <f t="shared" si="2"/>
        <v>0</v>
      </c>
    </row>
    <row r="21" spans="1:40" ht="15.75" customHeight="1" thickBot="1" x14ac:dyDescent="0.3">
      <c r="A21" s="250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9">
        <f t="shared" si="0"/>
        <v>0</v>
      </c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9">
        <f t="shared" si="1"/>
        <v>0</v>
      </c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251">
        <f t="shared" si="2"/>
        <v>0</v>
      </c>
    </row>
    <row r="22" spans="1:40" ht="15.75" customHeight="1" thickBot="1" x14ac:dyDescent="0.3">
      <c r="A22" s="403" t="s">
        <v>83</v>
      </c>
      <c r="B22" s="176">
        <f t="shared" ref="B22:M22" si="3">SUM(B4:B21)</f>
        <v>0</v>
      </c>
      <c r="C22" s="176">
        <f t="shared" si="3"/>
        <v>0</v>
      </c>
      <c r="D22" s="176">
        <f t="shared" si="3"/>
        <v>0</v>
      </c>
      <c r="E22" s="176">
        <f t="shared" si="3"/>
        <v>0</v>
      </c>
      <c r="F22" s="176">
        <f t="shared" si="3"/>
        <v>0</v>
      </c>
      <c r="G22" s="176">
        <f t="shared" si="3"/>
        <v>0</v>
      </c>
      <c r="H22" s="176">
        <f t="shared" si="3"/>
        <v>0</v>
      </c>
      <c r="I22" s="176">
        <f t="shared" si="3"/>
        <v>0</v>
      </c>
      <c r="J22" s="176">
        <f t="shared" si="3"/>
        <v>0</v>
      </c>
      <c r="K22" s="176">
        <f t="shared" si="3"/>
        <v>0</v>
      </c>
      <c r="L22" s="176">
        <f t="shared" si="3"/>
        <v>0</v>
      </c>
      <c r="M22" s="176">
        <f t="shared" si="3"/>
        <v>0</v>
      </c>
      <c r="N22" s="177">
        <f t="shared" si="0"/>
        <v>0</v>
      </c>
      <c r="O22" s="176">
        <f t="shared" ref="O22:Z22" si="4">SUM(O4:O21)</f>
        <v>0</v>
      </c>
      <c r="P22" s="176">
        <f t="shared" si="4"/>
        <v>0</v>
      </c>
      <c r="Q22" s="176">
        <f t="shared" si="4"/>
        <v>0</v>
      </c>
      <c r="R22" s="176">
        <f t="shared" si="4"/>
        <v>0</v>
      </c>
      <c r="S22" s="176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176">
        <f t="shared" si="4"/>
        <v>0</v>
      </c>
      <c r="X22" s="176">
        <f t="shared" si="4"/>
        <v>0</v>
      </c>
      <c r="Y22" s="176">
        <f t="shared" si="4"/>
        <v>0</v>
      </c>
      <c r="Z22" s="176">
        <f t="shared" si="4"/>
        <v>0</v>
      </c>
      <c r="AA22" s="177">
        <f t="shared" si="1"/>
        <v>0</v>
      </c>
      <c r="AB22" s="176">
        <f t="shared" ref="AB22:AM22" si="5">SUM(AB4:AB21)</f>
        <v>0</v>
      </c>
      <c r="AC22" s="176">
        <f t="shared" si="5"/>
        <v>0</v>
      </c>
      <c r="AD22" s="176">
        <f t="shared" si="5"/>
        <v>0</v>
      </c>
      <c r="AE22" s="176">
        <f t="shared" si="5"/>
        <v>0</v>
      </c>
      <c r="AF22" s="176">
        <f t="shared" si="5"/>
        <v>0</v>
      </c>
      <c r="AG22" s="176">
        <f t="shared" si="5"/>
        <v>0</v>
      </c>
      <c r="AH22" s="176">
        <f t="shared" si="5"/>
        <v>0</v>
      </c>
      <c r="AI22" s="176">
        <f t="shared" si="5"/>
        <v>0</v>
      </c>
      <c r="AJ22" s="176">
        <f t="shared" si="5"/>
        <v>0</v>
      </c>
      <c r="AK22" s="176">
        <f t="shared" si="5"/>
        <v>0</v>
      </c>
      <c r="AL22" s="176">
        <f t="shared" si="5"/>
        <v>0</v>
      </c>
      <c r="AM22" s="176">
        <f t="shared" si="5"/>
        <v>0</v>
      </c>
      <c r="AN22" s="263">
        <f t="shared" si="2"/>
        <v>0</v>
      </c>
    </row>
    <row r="23" spans="1:40" ht="15.75" customHeight="1" thickBot="1" x14ac:dyDescent="0.3">
      <c r="A23" s="404" t="s">
        <v>84</v>
      </c>
      <c r="B23" s="319">
        <f t="shared" ref="B23:M23" si="6">+B22/1000</f>
        <v>0</v>
      </c>
      <c r="C23" s="319">
        <f t="shared" si="6"/>
        <v>0</v>
      </c>
      <c r="D23" s="319">
        <f t="shared" si="6"/>
        <v>0</v>
      </c>
      <c r="E23" s="319">
        <f t="shared" si="6"/>
        <v>0</v>
      </c>
      <c r="F23" s="319">
        <f t="shared" si="6"/>
        <v>0</v>
      </c>
      <c r="G23" s="319">
        <f t="shared" si="6"/>
        <v>0</v>
      </c>
      <c r="H23" s="319">
        <f t="shared" si="6"/>
        <v>0</v>
      </c>
      <c r="I23" s="319">
        <f t="shared" si="6"/>
        <v>0</v>
      </c>
      <c r="J23" s="319">
        <f t="shared" si="6"/>
        <v>0</v>
      </c>
      <c r="K23" s="318">
        <f t="shared" si="6"/>
        <v>0</v>
      </c>
      <c r="L23" s="319">
        <f t="shared" si="6"/>
        <v>0</v>
      </c>
      <c r="M23" s="319">
        <f t="shared" si="6"/>
        <v>0</v>
      </c>
      <c r="N23" s="320">
        <f t="shared" si="0"/>
        <v>0</v>
      </c>
      <c r="O23" s="319">
        <f t="shared" ref="O23:Z23" si="7">+O22/1000</f>
        <v>0</v>
      </c>
      <c r="P23" s="319">
        <f t="shared" si="7"/>
        <v>0</v>
      </c>
      <c r="Q23" s="319">
        <f t="shared" si="7"/>
        <v>0</v>
      </c>
      <c r="R23" s="319">
        <f t="shared" si="7"/>
        <v>0</v>
      </c>
      <c r="S23" s="319">
        <f t="shared" si="7"/>
        <v>0</v>
      </c>
      <c r="T23" s="319">
        <f t="shared" si="7"/>
        <v>0</v>
      </c>
      <c r="U23" s="319">
        <f t="shared" si="7"/>
        <v>0</v>
      </c>
      <c r="V23" s="319">
        <f t="shared" si="7"/>
        <v>0</v>
      </c>
      <c r="W23" s="319">
        <f t="shared" si="7"/>
        <v>0</v>
      </c>
      <c r="X23" s="318">
        <f t="shared" si="7"/>
        <v>0</v>
      </c>
      <c r="Y23" s="319">
        <f t="shared" si="7"/>
        <v>0</v>
      </c>
      <c r="Z23" s="319">
        <f t="shared" si="7"/>
        <v>0</v>
      </c>
      <c r="AA23" s="320">
        <f t="shared" si="1"/>
        <v>0</v>
      </c>
      <c r="AB23" s="319">
        <f t="shared" ref="AB23:AM23" si="8">+AB22/1000</f>
        <v>0</v>
      </c>
      <c r="AC23" s="319">
        <f t="shared" si="8"/>
        <v>0</v>
      </c>
      <c r="AD23" s="319">
        <f t="shared" si="8"/>
        <v>0</v>
      </c>
      <c r="AE23" s="319">
        <f t="shared" si="8"/>
        <v>0</v>
      </c>
      <c r="AF23" s="319">
        <f t="shared" si="8"/>
        <v>0</v>
      </c>
      <c r="AG23" s="319">
        <f t="shared" si="8"/>
        <v>0</v>
      </c>
      <c r="AH23" s="319">
        <f t="shared" si="8"/>
        <v>0</v>
      </c>
      <c r="AI23" s="319">
        <f t="shared" si="8"/>
        <v>0</v>
      </c>
      <c r="AJ23" s="319">
        <f t="shared" si="8"/>
        <v>0</v>
      </c>
      <c r="AK23" s="318">
        <f t="shared" si="8"/>
        <v>0</v>
      </c>
      <c r="AL23" s="319">
        <f t="shared" si="8"/>
        <v>0</v>
      </c>
      <c r="AM23" s="319">
        <f t="shared" si="8"/>
        <v>0</v>
      </c>
      <c r="AN23" s="405">
        <f t="shared" si="2"/>
        <v>0</v>
      </c>
    </row>
    <row r="24" spans="1:40" ht="15.75" customHeight="1" x14ac:dyDescent="0.25">
      <c r="A24" s="400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9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401"/>
    </row>
    <row r="25" spans="1:40" ht="15.75" customHeight="1" x14ac:dyDescent="0.25">
      <c r="A25" s="400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6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401"/>
    </row>
    <row r="26" spans="1:40" ht="15.75" customHeight="1" thickBot="1" x14ac:dyDescent="0.3">
      <c r="A26" s="400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4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401"/>
    </row>
    <row r="27" spans="1:40" ht="15.75" customHeight="1" thickTop="1" thickBot="1" x14ac:dyDescent="0.3">
      <c r="A27" s="402" t="s">
        <v>85</v>
      </c>
      <c r="B27" s="180" t="s">
        <v>164</v>
      </c>
      <c r="C27" s="180" t="s">
        <v>165</v>
      </c>
      <c r="D27" s="181" t="s">
        <v>166</v>
      </c>
      <c r="E27" s="178" t="s">
        <v>167</v>
      </c>
      <c r="F27" s="178" t="s">
        <v>168</v>
      </c>
      <c r="G27" s="178" t="s">
        <v>169</v>
      </c>
      <c r="H27" s="178" t="s">
        <v>170</v>
      </c>
      <c r="I27" s="178" t="s">
        <v>171</v>
      </c>
      <c r="J27" s="178" t="s">
        <v>172</v>
      </c>
      <c r="K27" s="178" t="s">
        <v>173</v>
      </c>
      <c r="L27" s="178" t="s">
        <v>174</v>
      </c>
      <c r="M27" s="178" t="s">
        <v>175</v>
      </c>
      <c r="N27" s="179" t="s">
        <v>140</v>
      </c>
      <c r="O27" s="180" t="s">
        <v>176</v>
      </c>
      <c r="P27" s="181" t="s">
        <v>177</v>
      </c>
      <c r="Q27" s="178" t="s">
        <v>178</v>
      </c>
      <c r="R27" s="178" t="s">
        <v>179</v>
      </c>
      <c r="S27" s="178" t="s">
        <v>180</v>
      </c>
      <c r="T27" s="178" t="s">
        <v>181</v>
      </c>
      <c r="U27" s="178" t="s">
        <v>182</v>
      </c>
      <c r="V27" s="178" t="s">
        <v>183</v>
      </c>
      <c r="W27" s="178" t="s">
        <v>184</v>
      </c>
      <c r="X27" s="178" t="s">
        <v>185</v>
      </c>
      <c r="Y27" s="178" t="s">
        <v>186</v>
      </c>
      <c r="Z27" s="178" t="s">
        <v>187</v>
      </c>
      <c r="AA27" s="179" t="s">
        <v>141</v>
      </c>
      <c r="AB27" s="180" t="s">
        <v>188</v>
      </c>
      <c r="AC27" s="181" t="s">
        <v>189</v>
      </c>
      <c r="AD27" s="178" t="s">
        <v>190</v>
      </c>
      <c r="AE27" s="178" t="s">
        <v>191</v>
      </c>
      <c r="AF27" s="178" t="s">
        <v>192</v>
      </c>
      <c r="AG27" s="178" t="s">
        <v>193</v>
      </c>
      <c r="AH27" s="178" t="s">
        <v>194</v>
      </c>
      <c r="AI27" s="178" t="s">
        <v>195</v>
      </c>
      <c r="AJ27" s="178" t="s">
        <v>196</v>
      </c>
      <c r="AK27" s="178" t="s">
        <v>197</v>
      </c>
      <c r="AL27" s="178" t="s">
        <v>198</v>
      </c>
      <c r="AM27" s="178" t="s">
        <v>199</v>
      </c>
      <c r="AN27" s="295" t="s">
        <v>200</v>
      </c>
    </row>
    <row r="28" spans="1:40" ht="15.75" customHeight="1" x14ac:dyDescent="0.25">
      <c r="A28" s="248" t="s">
        <v>86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242">
        <f>SUM(B28:M28)</f>
        <v>0</v>
      </c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242">
        <f>SUM(O28:Z28)</f>
        <v>0</v>
      </c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256">
        <f>SUM(AB28:AM28)</f>
        <v>0</v>
      </c>
    </row>
    <row r="29" spans="1:40" ht="15.75" customHeight="1" x14ac:dyDescent="0.25">
      <c r="A29" s="252" t="s">
        <v>87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243">
        <f>SUM(B29:M29)</f>
        <v>0</v>
      </c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243">
        <f>SUM(O29:Z29)</f>
        <v>0</v>
      </c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257">
        <f>SUM(AB29:AM29)</f>
        <v>0</v>
      </c>
    </row>
    <row r="30" spans="1:40" ht="15.75" customHeight="1" x14ac:dyDescent="0.25">
      <c r="A30" s="252" t="s">
        <v>88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243">
        <f t="shared" ref="N30:N39" si="9">SUM(B30:M30)</f>
        <v>0</v>
      </c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243">
        <f t="shared" ref="AA30:AA42" si="10">SUM(O30:Z30)</f>
        <v>0</v>
      </c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257">
        <f t="shared" ref="AN30:AN42" si="11">SUM(AB30:AM30)</f>
        <v>0</v>
      </c>
    </row>
    <row r="31" spans="1:40" ht="15.75" customHeight="1" x14ac:dyDescent="0.25">
      <c r="A31" s="252" t="s">
        <v>89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243">
        <f t="shared" si="9"/>
        <v>0</v>
      </c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243">
        <f t="shared" si="10"/>
        <v>0</v>
      </c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257">
        <f t="shared" si="11"/>
        <v>0</v>
      </c>
    </row>
    <row r="32" spans="1:40" ht="15.75" customHeight="1" x14ac:dyDescent="0.25">
      <c r="A32" s="252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243">
        <f t="shared" si="9"/>
        <v>0</v>
      </c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243">
        <f t="shared" si="10"/>
        <v>0</v>
      </c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257">
        <f t="shared" si="11"/>
        <v>0</v>
      </c>
    </row>
    <row r="33" spans="1:40" ht="15.75" customHeight="1" x14ac:dyDescent="0.25">
      <c r="A33" s="252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43">
        <f t="shared" si="9"/>
        <v>0</v>
      </c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243">
        <f t="shared" si="10"/>
        <v>0</v>
      </c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257">
        <f t="shared" si="11"/>
        <v>0</v>
      </c>
    </row>
    <row r="34" spans="1:40" ht="15.75" customHeight="1" x14ac:dyDescent="0.25">
      <c r="A34" s="252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43">
        <f t="shared" si="9"/>
        <v>0</v>
      </c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243">
        <f t="shared" si="10"/>
        <v>0</v>
      </c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257">
        <f t="shared" si="11"/>
        <v>0</v>
      </c>
    </row>
    <row r="35" spans="1:40" ht="15.75" customHeight="1" x14ac:dyDescent="0.25">
      <c r="A35" s="252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243">
        <f t="shared" si="9"/>
        <v>0</v>
      </c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243">
        <f t="shared" si="10"/>
        <v>0</v>
      </c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257">
        <f t="shared" si="11"/>
        <v>0</v>
      </c>
    </row>
    <row r="36" spans="1:40" ht="15.75" customHeight="1" x14ac:dyDescent="0.25">
      <c r="A36" s="252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243">
        <f t="shared" si="9"/>
        <v>0</v>
      </c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243">
        <f t="shared" si="10"/>
        <v>0</v>
      </c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257">
        <f t="shared" si="11"/>
        <v>0</v>
      </c>
    </row>
    <row r="37" spans="1:40" ht="15.75" customHeight="1" x14ac:dyDescent="0.25">
      <c r="A37" s="252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243">
        <f t="shared" si="9"/>
        <v>0</v>
      </c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243">
        <f t="shared" si="10"/>
        <v>0</v>
      </c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257">
        <f t="shared" si="11"/>
        <v>0</v>
      </c>
    </row>
    <row r="38" spans="1:40" ht="15.75" customHeight="1" x14ac:dyDescent="0.25">
      <c r="A38" s="252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243">
        <f t="shared" si="9"/>
        <v>0</v>
      </c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243">
        <f t="shared" si="10"/>
        <v>0</v>
      </c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257">
        <f t="shared" si="11"/>
        <v>0</v>
      </c>
    </row>
    <row r="39" spans="1:40" ht="15.75" customHeight="1" x14ac:dyDescent="0.25">
      <c r="A39" s="252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243">
        <f t="shared" si="9"/>
        <v>0</v>
      </c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243">
        <f t="shared" si="10"/>
        <v>0</v>
      </c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257">
        <f t="shared" si="11"/>
        <v>0</v>
      </c>
    </row>
    <row r="40" spans="1:40" ht="15.75" customHeight="1" thickBot="1" x14ac:dyDescent="0.3">
      <c r="A40" s="25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337">
        <f t="shared" ref="N40:N42" si="12">SUM(B40:M40)</f>
        <v>0</v>
      </c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337">
        <f t="shared" si="10"/>
        <v>0</v>
      </c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406">
        <f t="shared" si="11"/>
        <v>0</v>
      </c>
    </row>
    <row r="41" spans="1:40" ht="15.75" customHeight="1" thickBot="1" x14ac:dyDescent="0.3">
      <c r="A41" s="403" t="s">
        <v>91</v>
      </c>
      <c r="B41" s="176">
        <f t="shared" ref="B41:M41" si="13">SUM(B28:B40)</f>
        <v>0</v>
      </c>
      <c r="C41" s="176">
        <f t="shared" si="13"/>
        <v>0</v>
      </c>
      <c r="D41" s="176">
        <f t="shared" si="13"/>
        <v>0</v>
      </c>
      <c r="E41" s="176">
        <f t="shared" si="13"/>
        <v>0</v>
      </c>
      <c r="F41" s="176">
        <f t="shared" si="13"/>
        <v>0</v>
      </c>
      <c r="G41" s="176">
        <f t="shared" si="13"/>
        <v>0</v>
      </c>
      <c r="H41" s="176">
        <f t="shared" si="13"/>
        <v>0</v>
      </c>
      <c r="I41" s="176">
        <f t="shared" si="13"/>
        <v>0</v>
      </c>
      <c r="J41" s="176">
        <f t="shared" si="13"/>
        <v>0</v>
      </c>
      <c r="K41" s="176">
        <f t="shared" si="13"/>
        <v>0</v>
      </c>
      <c r="L41" s="176">
        <f t="shared" si="13"/>
        <v>0</v>
      </c>
      <c r="M41" s="176">
        <f t="shared" si="13"/>
        <v>0</v>
      </c>
      <c r="N41" s="177">
        <f t="shared" si="12"/>
        <v>0</v>
      </c>
      <c r="O41" s="176">
        <f t="shared" ref="O41:Z41" si="14">SUM(O28:O40)</f>
        <v>0</v>
      </c>
      <c r="P41" s="176">
        <f t="shared" si="14"/>
        <v>0</v>
      </c>
      <c r="Q41" s="176">
        <f t="shared" si="14"/>
        <v>0</v>
      </c>
      <c r="R41" s="176">
        <f t="shared" si="14"/>
        <v>0</v>
      </c>
      <c r="S41" s="176">
        <f t="shared" si="14"/>
        <v>0</v>
      </c>
      <c r="T41" s="176">
        <f t="shared" si="14"/>
        <v>0</v>
      </c>
      <c r="U41" s="176">
        <f t="shared" si="14"/>
        <v>0</v>
      </c>
      <c r="V41" s="176">
        <f t="shared" si="14"/>
        <v>0</v>
      </c>
      <c r="W41" s="176">
        <f t="shared" si="14"/>
        <v>0</v>
      </c>
      <c r="X41" s="176">
        <f t="shared" si="14"/>
        <v>0</v>
      </c>
      <c r="Y41" s="176">
        <f t="shared" si="14"/>
        <v>0</v>
      </c>
      <c r="Z41" s="176">
        <f t="shared" si="14"/>
        <v>0</v>
      </c>
      <c r="AA41" s="177">
        <f t="shared" si="10"/>
        <v>0</v>
      </c>
      <c r="AB41" s="176">
        <f t="shared" ref="AB41:AM41" si="15">SUM(AB28:AB40)</f>
        <v>0</v>
      </c>
      <c r="AC41" s="176">
        <f t="shared" si="15"/>
        <v>0</v>
      </c>
      <c r="AD41" s="176">
        <f t="shared" si="15"/>
        <v>0</v>
      </c>
      <c r="AE41" s="176">
        <f t="shared" si="15"/>
        <v>0</v>
      </c>
      <c r="AF41" s="176">
        <f t="shared" si="15"/>
        <v>0</v>
      </c>
      <c r="AG41" s="176">
        <f t="shared" si="15"/>
        <v>0</v>
      </c>
      <c r="AH41" s="176">
        <f t="shared" si="15"/>
        <v>0</v>
      </c>
      <c r="AI41" s="176">
        <f t="shared" si="15"/>
        <v>0</v>
      </c>
      <c r="AJ41" s="176">
        <f t="shared" si="15"/>
        <v>0</v>
      </c>
      <c r="AK41" s="176">
        <f t="shared" si="15"/>
        <v>0</v>
      </c>
      <c r="AL41" s="176">
        <f t="shared" si="15"/>
        <v>0</v>
      </c>
      <c r="AM41" s="176">
        <f t="shared" si="15"/>
        <v>0</v>
      </c>
      <c r="AN41" s="263">
        <f t="shared" si="11"/>
        <v>0</v>
      </c>
    </row>
    <row r="42" spans="1:40" ht="15.75" customHeight="1" thickBot="1" x14ac:dyDescent="0.3">
      <c r="A42" s="407" t="s">
        <v>92</v>
      </c>
      <c r="B42" s="341">
        <f t="shared" ref="B42:M42" si="16">+B41/1000</f>
        <v>0</v>
      </c>
      <c r="C42" s="341">
        <f t="shared" si="16"/>
        <v>0</v>
      </c>
      <c r="D42" s="341">
        <f t="shared" si="16"/>
        <v>0</v>
      </c>
      <c r="E42" s="341">
        <f t="shared" si="16"/>
        <v>0</v>
      </c>
      <c r="F42" s="341">
        <f t="shared" si="16"/>
        <v>0</v>
      </c>
      <c r="G42" s="341">
        <f t="shared" si="16"/>
        <v>0</v>
      </c>
      <c r="H42" s="341">
        <f t="shared" si="16"/>
        <v>0</v>
      </c>
      <c r="I42" s="341">
        <f t="shared" si="16"/>
        <v>0</v>
      </c>
      <c r="J42" s="341">
        <f t="shared" si="16"/>
        <v>0</v>
      </c>
      <c r="K42" s="341">
        <f t="shared" si="16"/>
        <v>0</v>
      </c>
      <c r="L42" s="341">
        <f t="shared" si="16"/>
        <v>0</v>
      </c>
      <c r="M42" s="341">
        <f t="shared" si="16"/>
        <v>0</v>
      </c>
      <c r="N42" s="342">
        <f t="shared" si="12"/>
        <v>0</v>
      </c>
      <c r="O42" s="341">
        <f t="shared" ref="O42:Z42" si="17">+O41/1000</f>
        <v>0</v>
      </c>
      <c r="P42" s="341">
        <f t="shared" si="17"/>
        <v>0</v>
      </c>
      <c r="Q42" s="341">
        <f t="shared" si="17"/>
        <v>0</v>
      </c>
      <c r="R42" s="341">
        <f t="shared" si="17"/>
        <v>0</v>
      </c>
      <c r="S42" s="341">
        <f t="shared" si="17"/>
        <v>0</v>
      </c>
      <c r="T42" s="341">
        <f t="shared" si="17"/>
        <v>0</v>
      </c>
      <c r="U42" s="341">
        <f t="shared" si="17"/>
        <v>0</v>
      </c>
      <c r="V42" s="341">
        <f t="shared" si="17"/>
        <v>0</v>
      </c>
      <c r="W42" s="341">
        <f t="shared" si="17"/>
        <v>0</v>
      </c>
      <c r="X42" s="341">
        <f t="shared" si="17"/>
        <v>0</v>
      </c>
      <c r="Y42" s="341">
        <f t="shared" si="17"/>
        <v>0</v>
      </c>
      <c r="Z42" s="341">
        <f t="shared" si="17"/>
        <v>0</v>
      </c>
      <c r="AA42" s="342">
        <f t="shared" si="10"/>
        <v>0</v>
      </c>
      <c r="AB42" s="341">
        <f t="shared" ref="AB42:AM42" si="18">+AB41/1000</f>
        <v>0</v>
      </c>
      <c r="AC42" s="341">
        <f t="shared" si="18"/>
        <v>0</v>
      </c>
      <c r="AD42" s="341">
        <f t="shared" si="18"/>
        <v>0</v>
      </c>
      <c r="AE42" s="341">
        <f t="shared" si="18"/>
        <v>0</v>
      </c>
      <c r="AF42" s="341">
        <f t="shared" si="18"/>
        <v>0</v>
      </c>
      <c r="AG42" s="341">
        <f t="shared" si="18"/>
        <v>0</v>
      </c>
      <c r="AH42" s="341">
        <f t="shared" si="18"/>
        <v>0</v>
      </c>
      <c r="AI42" s="341">
        <f t="shared" si="18"/>
        <v>0</v>
      </c>
      <c r="AJ42" s="341">
        <f t="shared" si="18"/>
        <v>0</v>
      </c>
      <c r="AK42" s="341">
        <f t="shared" si="18"/>
        <v>0</v>
      </c>
      <c r="AL42" s="341">
        <f t="shared" si="18"/>
        <v>0</v>
      </c>
      <c r="AM42" s="341">
        <f t="shared" si="18"/>
        <v>0</v>
      </c>
      <c r="AN42" s="408">
        <f t="shared" si="11"/>
        <v>0</v>
      </c>
    </row>
    <row r="43" spans="1:40" ht="15.75" customHeight="1" thickBot="1" x14ac:dyDescent="0.3">
      <c r="A43" s="400"/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45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45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401"/>
    </row>
    <row r="44" spans="1:40" ht="15.75" customHeight="1" thickTop="1" thickBot="1" x14ac:dyDescent="0.3">
      <c r="A44" s="409" t="s">
        <v>93</v>
      </c>
      <c r="B44" s="180" t="s">
        <v>164</v>
      </c>
      <c r="C44" s="180" t="s">
        <v>165</v>
      </c>
      <c r="D44" s="181" t="s">
        <v>166</v>
      </c>
      <c r="E44" s="178" t="s">
        <v>167</v>
      </c>
      <c r="F44" s="178" t="s">
        <v>168</v>
      </c>
      <c r="G44" s="178" t="s">
        <v>169</v>
      </c>
      <c r="H44" s="178" t="s">
        <v>170</v>
      </c>
      <c r="I44" s="178" t="s">
        <v>171</v>
      </c>
      <c r="J44" s="178" t="s">
        <v>172</v>
      </c>
      <c r="K44" s="178" t="s">
        <v>173</v>
      </c>
      <c r="L44" s="178" t="s">
        <v>174</v>
      </c>
      <c r="M44" s="178" t="s">
        <v>175</v>
      </c>
      <c r="N44" s="179" t="s">
        <v>140</v>
      </c>
      <c r="O44" s="180" t="s">
        <v>176</v>
      </c>
      <c r="P44" s="181" t="s">
        <v>177</v>
      </c>
      <c r="Q44" s="178" t="s">
        <v>178</v>
      </c>
      <c r="R44" s="178" t="s">
        <v>179</v>
      </c>
      <c r="S44" s="178" t="s">
        <v>180</v>
      </c>
      <c r="T44" s="178" t="s">
        <v>181</v>
      </c>
      <c r="U44" s="178" t="s">
        <v>182</v>
      </c>
      <c r="V44" s="178" t="s">
        <v>183</v>
      </c>
      <c r="W44" s="178" t="s">
        <v>184</v>
      </c>
      <c r="X44" s="178" t="s">
        <v>185</v>
      </c>
      <c r="Y44" s="178" t="s">
        <v>186</v>
      </c>
      <c r="Z44" s="178" t="s">
        <v>187</v>
      </c>
      <c r="AA44" s="179" t="s">
        <v>141</v>
      </c>
      <c r="AB44" s="180" t="s">
        <v>188</v>
      </c>
      <c r="AC44" s="181" t="s">
        <v>189</v>
      </c>
      <c r="AD44" s="178" t="s">
        <v>190</v>
      </c>
      <c r="AE44" s="178" t="s">
        <v>191</v>
      </c>
      <c r="AF44" s="178" t="s">
        <v>192</v>
      </c>
      <c r="AG44" s="178" t="s">
        <v>193</v>
      </c>
      <c r="AH44" s="178" t="s">
        <v>194</v>
      </c>
      <c r="AI44" s="178" t="s">
        <v>195</v>
      </c>
      <c r="AJ44" s="178" t="s">
        <v>196</v>
      </c>
      <c r="AK44" s="178" t="s">
        <v>197</v>
      </c>
      <c r="AL44" s="178" t="s">
        <v>198</v>
      </c>
      <c r="AM44" s="178" t="s">
        <v>199</v>
      </c>
      <c r="AN44" s="295" t="s">
        <v>200</v>
      </c>
    </row>
    <row r="45" spans="1:40" ht="15.75" customHeight="1" x14ac:dyDescent="0.25">
      <c r="A45" s="250" t="s">
        <v>90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242">
        <f t="shared" ref="N45:N50" si="19">SUM(B45:M45)</f>
        <v>0</v>
      </c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242">
        <f t="shared" ref="AA45:AA50" si="20">SUM(O45:Z45)</f>
        <v>0</v>
      </c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256">
        <f t="shared" ref="AN45:AN50" si="21">SUM(AB45:AM45)</f>
        <v>0</v>
      </c>
    </row>
    <row r="46" spans="1:40" ht="15.75" customHeight="1" x14ac:dyDescent="0.25">
      <c r="A46" s="252" t="s">
        <v>94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243">
        <f t="shared" si="19"/>
        <v>0</v>
      </c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243">
        <f t="shared" si="20"/>
        <v>0</v>
      </c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257">
        <f t="shared" si="21"/>
        <v>0</v>
      </c>
    </row>
    <row r="47" spans="1:40" ht="15.75" customHeight="1" x14ac:dyDescent="0.25">
      <c r="A47" s="252" t="s">
        <v>95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243">
        <f t="shared" si="19"/>
        <v>0</v>
      </c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243">
        <f t="shared" si="20"/>
        <v>0</v>
      </c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257">
        <f t="shared" si="21"/>
        <v>0</v>
      </c>
    </row>
    <row r="48" spans="1:40" ht="15.75" customHeight="1" thickBot="1" x14ac:dyDescent="0.3">
      <c r="A48" s="252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344">
        <f t="shared" si="19"/>
        <v>0</v>
      </c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344">
        <f t="shared" si="20"/>
        <v>0</v>
      </c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410">
        <f t="shared" si="21"/>
        <v>0</v>
      </c>
    </row>
    <row r="49" spans="1:40" ht="15.75" customHeight="1" thickBot="1" x14ac:dyDescent="0.3">
      <c r="A49" s="403" t="s">
        <v>96</v>
      </c>
      <c r="B49" s="176">
        <f t="shared" ref="B49:M49" si="22">SUM(B45:B48)</f>
        <v>0</v>
      </c>
      <c r="C49" s="176">
        <f t="shared" si="22"/>
        <v>0</v>
      </c>
      <c r="D49" s="176">
        <f t="shared" si="22"/>
        <v>0</v>
      </c>
      <c r="E49" s="176">
        <f t="shared" si="22"/>
        <v>0</v>
      </c>
      <c r="F49" s="176">
        <f t="shared" si="22"/>
        <v>0</v>
      </c>
      <c r="G49" s="176">
        <f t="shared" si="22"/>
        <v>0</v>
      </c>
      <c r="H49" s="176">
        <f t="shared" si="22"/>
        <v>0</v>
      </c>
      <c r="I49" s="176">
        <f t="shared" si="22"/>
        <v>0</v>
      </c>
      <c r="J49" s="176">
        <f t="shared" si="22"/>
        <v>0</v>
      </c>
      <c r="K49" s="176">
        <f t="shared" si="22"/>
        <v>0</v>
      </c>
      <c r="L49" s="176">
        <f t="shared" si="22"/>
        <v>0</v>
      </c>
      <c r="M49" s="176">
        <f t="shared" si="22"/>
        <v>0</v>
      </c>
      <c r="N49" s="338">
        <f t="shared" si="19"/>
        <v>0</v>
      </c>
      <c r="O49" s="176">
        <f t="shared" ref="O49:Z49" si="23">SUM(O45:O48)</f>
        <v>0</v>
      </c>
      <c r="P49" s="176">
        <f t="shared" si="23"/>
        <v>0</v>
      </c>
      <c r="Q49" s="176">
        <f t="shared" si="23"/>
        <v>0</v>
      </c>
      <c r="R49" s="176">
        <f t="shared" si="23"/>
        <v>0</v>
      </c>
      <c r="S49" s="176">
        <f t="shared" si="23"/>
        <v>0</v>
      </c>
      <c r="T49" s="176">
        <f t="shared" si="23"/>
        <v>0</v>
      </c>
      <c r="U49" s="176">
        <f t="shared" si="23"/>
        <v>0</v>
      </c>
      <c r="V49" s="176">
        <f t="shared" si="23"/>
        <v>0</v>
      </c>
      <c r="W49" s="176">
        <f t="shared" si="23"/>
        <v>0</v>
      </c>
      <c r="X49" s="176">
        <f t="shared" si="23"/>
        <v>0</v>
      </c>
      <c r="Y49" s="176">
        <f t="shared" si="23"/>
        <v>0</v>
      </c>
      <c r="Z49" s="176">
        <f t="shared" si="23"/>
        <v>0</v>
      </c>
      <c r="AA49" s="338">
        <f t="shared" si="20"/>
        <v>0</v>
      </c>
      <c r="AB49" s="176">
        <f t="shared" ref="AB49:AM49" si="24">SUM(AB45:AB48)</f>
        <v>0</v>
      </c>
      <c r="AC49" s="176">
        <f t="shared" si="24"/>
        <v>0</v>
      </c>
      <c r="AD49" s="176">
        <f t="shared" si="24"/>
        <v>0</v>
      </c>
      <c r="AE49" s="176">
        <f t="shared" si="24"/>
        <v>0</v>
      </c>
      <c r="AF49" s="176">
        <f t="shared" si="24"/>
        <v>0</v>
      </c>
      <c r="AG49" s="176">
        <f t="shared" si="24"/>
        <v>0</v>
      </c>
      <c r="AH49" s="176">
        <f t="shared" si="24"/>
        <v>0</v>
      </c>
      <c r="AI49" s="176">
        <f t="shared" si="24"/>
        <v>0</v>
      </c>
      <c r="AJ49" s="176">
        <f t="shared" si="24"/>
        <v>0</v>
      </c>
      <c r="AK49" s="176">
        <f t="shared" si="24"/>
        <v>0</v>
      </c>
      <c r="AL49" s="176">
        <f t="shared" si="24"/>
        <v>0</v>
      </c>
      <c r="AM49" s="176">
        <f t="shared" si="24"/>
        <v>0</v>
      </c>
      <c r="AN49" s="411">
        <f t="shared" si="21"/>
        <v>0</v>
      </c>
    </row>
    <row r="50" spans="1:40" ht="15.75" customHeight="1" thickBot="1" x14ac:dyDescent="0.3">
      <c r="A50" s="404" t="s">
        <v>97</v>
      </c>
      <c r="B50" s="319">
        <f t="shared" ref="B50:M50" si="25">B49/1000</f>
        <v>0</v>
      </c>
      <c r="C50" s="319">
        <f t="shared" si="25"/>
        <v>0</v>
      </c>
      <c r="D50" s="319">
        <f t="shared" si="25"/>
        <v>0</v>
      </c>
      <c r="E50" s="319">
        <f t="shared" si="25"/>
        <v>0</v>
      </c>
      <c r="F50" s="319">
        <f t="shared" si="25"/>
        <v>0</v>
      </c>
      <c r="G50" s="319">
        <f t="shared" si="25"/>
        <v>0</v>
      </c>
      <c r="H50" s="319">
        <f t="shared" si="25"/>
        <v>0</v>
      </c>
      <c r="I50" s="319">
        <f t="shared" si="25"/>
        <v>0</v>
      </c>
      <c r="J50" s="319">
        <f t="shared" si="25"/>
        <v>0</v>
      </c>
      <c r="K50" s="319">
        <f t="shared" si="25"/>
        <v>0</v>
      </c>
      <c r="L50" s="319">
        <f t="shared" si="25"/>
        <v>0</v>
      </c>
      <c r="M50" s="319">
        <f t="shared" si="25"/>
        <v>0</v>
      </c>
      <c r="N50" s="320">
        <f t="shared" si="19"/>
        <v>0</v>
      </c>
      <c r="O50" s="319">
        <f t="shared" ref="O50:Z50" si="26">O49/1000</f>
        <v>0</v>
      </c>
      <c r="P50" s="319">
        <f t="shared" si="26"/>
        <v>0</v>
      </c>
      <c r="Q50" s="319">
        <f t="shared" si="26"/>
        <v>0</v>
      </c>
      <c r="R50" s="319">
        <f t="shared" si="26"/>
        <v>0</v>
      </c>
      <c r="S50" s="319">
        <f t="shared" si="26"/>
        <v>0</v>
      </c>
      <c r="T50" s="319">
        <f t="shared" si="26"/>
        <v>0</v>
      </c>
      <c r="U50" s="319">
        <f t="shared" si="26"/>
        <v>0</v>
      </c>
      <c r="V50" s="319">
        <f t="shared" si="26"/>
        <v>0</v>
      </c>
      <c r="W50" s="319">
        <f t="shared" si="26"/>
        <v>0</v>
      </c>
      <c r="X50" s="319">
        <f t="shared" si="26"/>
        <v>0</v>
      </c>
      <c r="Y50" s="319">
        <f t="shared" si="26"/>
        <v>0</v>
      </c>
      <c r="Z50" s="319">
        <f t="shared" si="26"/>
        <v>0</v>
      </c>
      <c r="AA50" s="320">
        <f t="shared" si="20"/>
        <v>0</v>
      </c>
      <c r="AB50" s="319">
        <f t="shared" ref="AB50:AM50" si="27">AB49/1000</f>
        <v>0</v>
      </c>
      <c r="AC50" s="319">
        <f t="shared" si="27"/>
        <v>0</v>
      </c>
      <c r="AD50" s="319">
        <f t="shared" si="27"/>
        <v>0</v>
      </c>
      <c r="AE50" s="319">
        <f t="shared" si="27"/>
        <v>0</v>
      </c>
      <c r="AF50" s="319">
        <f t="shared" si="27"/>
        <v>0</v>
      </c>
      <c r="AG50" s="319">
        <f t="shared" si="27"/>
        <v>0</v>
      </c>
      <c r="AH50" s="319">
        <f t="shared" si="27"/>
        <v>0</v>
      </c>
      <c r="AI50" s="319">
        <f t="shared" si="27"/>
        <v>0</v>
      </c>
      <c r="AJ50" s="319">
        <f t="shared" si="27"/>
        <v>0</v>
      </c>
      <c r="AK50" s="319">
        <f t="shared" si="27"/>
        <v>0</v>
      </c>
      <c r="AL50" s="319">
        <f t="shared" si="27"/>
        <v>0</v>
      </c>
      <c r="AM50" s="319">
        <f t="shared" si="27"/>
        <v>0</v>
      </c>
      <c r="AN50" s="405">
        <f t="shared" si="21"/>
        <v>0</v>
      </c>
    </row>
    <row r="51" spans="1:40" ht="15.75" customHeight="1" thickBot="1" x14ac:dyDescent="0.3">
      <c r="A51" s="400"/>
      <c r="B51" s="330"/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49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45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401"/>
    </row>
    <row r="52" spans="1:40" ht="15.75" customHeight="1" thickTop="1" thickBot="1" x14ac:dyDescent="0.3">
      <c r="A52" s="409" t="s">
        <v>98</v>
      </c>
      <c r="B52" s="180" t="s">
        <v>164</v>
      </c>
      <c r="C52" s="180" t="s">
        <v>165</v>
      </c>
      <c r="D52" s="181" t="s">
        <v>166</v>
      </c>
      <c r="E52" s="178" t="s">
        <v>167</v>
      </c>
      <c r="F52" s="178" t="s">
        <v>168</v>
      </c>
      <c r="G52" s="178" t="s">
        <v>169</v>
      </c>
      <c r="H52" s="178" t="s">
        <v>170</v>
      </c>
      <c r="I52" s="178" t="s">
        <v>171</v>
      </c>
      <c r="J52" s="178" t="s">
        <v>172</v>
      </c>
      <c r="K52" s="178" t="s">
        <v>173</v>
      </c>
      <c r="L52" s="178" t="s">
        <v>174</v>
      </c>
      <c r="M52" s="178" t="s">
        <v>175</v>
      </c>
      <c r="N52" s="179" t="s">
        <v>140</v>
      </c>
      <c r="O52" s="180" t="s">
        <v>176</v>
      </c>
      <c r="P52" s="181" t="s">
        <v>177</v>
      </c>
      <c r="Q52" s="178" t="s">
        <v>178</v>
      </c>
      <c r="R52" s="178" t="s">
        <v>179</v>
      </c>
      <c r="S52" s="178" t="s">
        <v>180</v>
      </c>
      <c r="T52" s="178" t="s">
        <v>181</v>
      </c>
      <c r="U52" s="178" t="s">
        <v>182</v>
      </c>
      <c r="V52" s="178" t="s">
        <v>183</v>
      </c>
      <c r="W52" s="178" t="s">
        <v>184</v>
      </c>
      <c r="X52" s="178" t="s">
        <v>185</v>
      </c>
      <c r="Y52" s="178" t="s">
        <v>186</v>
      </c>
      <c r="Z52" s="178" t="s">
        <v>187</v>
      </c>
      <c r="AA52" s="179" t="s">
        <v>141</v>
      </c>
      <c r="AB52" s="180" t="s">
        <v>188</v>
      </c>
      <c r="AC52" s="181" t="s">
        <v>189</v>
      </c>
      <c r="AD52" s="178" t="s">
        <v>190</v>
      </c>
      <c r="AE52" s="178" t="s">
        <v>191</v>
      </c>
      <c r="AF52" s="178" t="s">
        <v>192</v>
      </c>
      <c r="AG52" s="178" t="s">
        <v>193</v>
      </c>
      <c r="AH52" s="178" t="s">
        <v>194</v>
      </c>
      <c r="AI52" s="178" t="s">
        <v>195</v>
      </c>
      <c r="AJ52" s="178" t="s">
        <v>196</v>
      </c>
      <c r="AK52" s="178" t="s">
        <v>197</v>
      </c>
      <c r="AL52" s="178" t="s">
        <v>198</v>
      </c>
      <c r="AM52" s="178" t="s">
        <v>199</v>
      </c>
      <c r="AN52" s="295" t="s">
        <v>200</v>
      </c>
    </row>
    <row r="53" spans="1:40" ht="15.75" customHeight="1" x14ac:dyDescent="0.25">
      <c r="A53" s="412"/>
      <c r="B53" s="347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51">
        <f>SUM(B53:M53)</f>
        <v>0</v>
      </c>
      <c r="O53" s="347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51">
        <f>SUM(O53:Z53)</f>
        <v>0</v>
      </c>
      <c r="AB53" s="347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413">
        <f>SUM(AB53:AM53)</f>
        <v>0</v>
      </c>
    </row>
    <row r="54" spans="1:40" ht="15.75" customHeight="1" x14ac:dyDescent="0.25">
      <c r="A54" s="412"/>
      <c r="B54" s="347"/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52">
        <f>SUM(B54:M54)</f>
        <v>0</v>
      </c>
      <c r="O54" s="347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52">
        <f>SUM(O54:Z54)</f>
        <v>0</v>
      </c>
      <c r="AB54" s="347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414">
        <f>SUM(AB54:AM54)</f>
        <v>0</v>
      </c>
    </row>
    <row r="55" spans="1:40" ht="15.75" customHeight="1" thickBot="1" x14ac:dyDescent="0.3">
      <c r="A55" s="415"/>
      <c r="B55" s="348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53">
        <f>SUM(B55:M55)</f>
        <v>0</v>
      </c>
      <c r="O55" s="348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53">
        <f>SUM(O55:Z55)</f>
        <v>0</v>
      </c>
      <c r="AB55" s="348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416">
        <f>SUM(AB55:AM55)</f>
        <v>0</v>
      </c>
    </row>
    <row r="56" spans="1:40" ht="15.75" customHeight="1" thickBot="1" x14ac:dyDescent="0.3">
      <c r="A56" s="403" t="s">
        <v>147</v>
      </c>
      <c r="B56" s="176">
        <f t="shared" ref="B56:M56" si="28">SUM(B52:B55)</f>
        <v>0</v>
      </c>
      <c r="C56" s="176">
        <f t="shared" si="28"/>
        <v>0</v>
      </c>
      <c r="D56" s="176">
        <f t="shared" si="28"/>
        <v>0</v>
      </c>
      <c r="E56" s="176">
        <f t="shared" si="28"/>
        <v>0</v>
      </c>
      <c r="F56" s="176">
        <f t="shared" si="28"/>
        <v>0</v>
      </c>
      <c r="G56" s="176">
        <f t="shared" si="28"/>
        <v>0</v>
      </c>
      <c r="H56" s="176">
        <f t="shared" si="28"/>
        <v>0</v>
      </c>
      <c r="I56" s="176">
        <f t="shared" si="28"/>
        <v>0</v>
      </c>
      <c r="J56" s="176">
        <f t="shared" si="28"/>
        <v>0</v>
      </c>
      <c r="K56" s="176">
        <f t="shared" si="28"/>
        <v>0</v>
      </c>
      <c r="L56" s="176">
        <f t="shared" si="28"/>
        <v>0</v>
      </c>
      <c r="M56" s="176">
        <f t="shared" si="28"/>
        <v>0</v>
      </c>
      <c r="N56" s="354">
        <f>SUM(N53:N55)</f>
        <v>0</v>
      </c>
      <c r="O56" s="176">
        <f t="shared" ref="O56:Z56" si="29">SUM(O52:O55)</f>
        <v>0</v>
      </c>
      <c r="P56" s="176">
        <f t="shared" si="29"/>
        <v>0</v>
      </c>
      <c r="Q56" s="176">
        <f t="shared" si="29"/>
        <v>0</v>
      </c>
      <c r="R56" s="176">
        <f t="shared" si="29"/>
        <v>0</v>
      </c>
      <c r="S56" s="176">
        <f t="shared" si="29"/>
        <v>0</v>
      </c>
      <c r="T56" s="176">
        <f t="shared" si="29"/>
        <v>0</v>
      </c>
      <c r="U56" s="176">
        <f t="shared" si="29"/>
        <v>0</v>
      </c>
      <c r="V56" s="176">
        <f t="shared" si="29"/>
        <v>0</v>
      </c>
      <c r="W56" s="176">
        <f t="shared" si="29"/>
        <v>0</v>
      </c>
      <c r="X56" s="176">
        <f t="shared" si="29"/>
        <v>0</v>
      </c>
      <c r="Y56" s="176">
        <f t="shared" si="29"/>
        <v>0</v>
      </c>
      <c r="Z56" s="176">
        <f t="shared" si="29"/>
        <v>0</v>
      </c>
      <c r="AA56" s="354">
        <f>SUM(AA53:AA55)</f>
        <v>0</v>
      </c>
      <c r="AB56" s="176">
        <f t="shared" ref="AB56:AM56" si="30">SUM(AB52:AB55)</f>
        <v>0</v>
      </c>
      <c r="AC56" s="176">
        <f t="shared" si="30"/>
        <v>0</v>
      </c>
      <c r="AD56" s="176">
        <f t="shared" si="30"/>
        <v>0</v>
      </c>
      <c r="AE56" s="176">
        <f t="shared" si="30"/>
        <v>0</v>
      </c>
      <c r="AF56" s="176">
        <f t="shared" si="30"/>
        <v>0</v>
      </c>
      <c r="AG56" s="176">
        <f t="shared" si="30"/>
        <v>0</v>
      </c>
      <c r="AH56" s="176">
        <f t="shared" si="30"/>
        <v>0</v>
      </c>
      <c r="AI56" s="176">
        <f t="shared" si="30"/>
        <v>0</v>
      </c>
      <c r="AJ56" s="176">
        <f t="shared" si="30"/>
        <v>0</v>
      </c>
      <c r="AK56" s="176">
        <f t="shared" si="30"/>
        <v>0</v>
      </c>
      <c r="AL56" s="176">
        <f t="shared" si="30"/>
        <v>0</v>
      </c>
      <c r="AM56" s="176">
        <f t="shared" si="30"/>
        <v>0</v>
      </c>
      <c r="AN56" s="417">
        <f>SUM(AN53:AN55)</f>
        <v>0</v>
      </c>
    </row>
    <row r="57" spans="1:40" ht="15.75" customHeight="1" thickBot="1" x14ac:dyDescent="0.3">
      <c r="A57" s="404" t="s">
        <v>148</v>
      </c>
      <c r="B57" s="319">
        <f t="shared" ref="B57:M57" si="31">B56/1000</f>
        <v>0</v>
      </c>
      <c r="C57" s="319">
        <f t="shared" si="31"/>
        <v>0</v>
      </c>
      <c r="D57" s="319">
        <f t="shared" si="31"/>
        <v>0</v>
      </c>
      <c r="E57" s="319">
        <f t="shared" si="31"/>
        <v>0</v>
      </c>
      <c r="F57" s="319">
        <f t="shared" si="31"/>
        <v>0</v>
      </c>
      <c r="G57" s="319">
        <f t="shared" si="31"/>
        <v>0</v>
      </c>
      <c r="H57" s="319">
        <f t="shared" si="31"/>
        <v>0</v>
      </c>
      <c r="I57" s="319">
        <f t="shared" si="31"/>
        <v>0</v>
      </c>
      <c r="J57" s="319">
        <f t="shared" si="31"/>
        <v>0</v>
      </c>
      <c r="K57" s="319">
        <f t="shared" si="31"/>
        <v>0</v>
      </c>
      <c r="L57" s="319">
        <f t="shared" si="31"/>
        <v>0</v>
      </c>
      <c r="M57" s="319">
        <f t="shared" si="31"/>
        <v>0</v>
      </c>
      <c r="N57" s="350">
        <f>N56/1000</f>
        <v>0</v>
      </c>
      <c r="O57" s="319">
        <f t="shared" ref="O57:Z57" si="32">O56/1000</f>
        <v>0</v>
      </c>
      <c r="P57" s="319">
        <f t="shared" si="32"/>
        <v>0</v>
      </c>
      <c r="Q57" s="319">
        <f t="shared" si="32"/>
        <v>0</v>
      </c>
      <c r="R57" s="319">
        <f t="shared" si="32"/>
        <v>0</v>
      </c>
      <c r="S57" s="319">
        <f t="shared" si="32"/>
        <v>0</v>
      </c>
      <c r="T57" s="319">
        <f t="shared" si="32"/>
        <v>0</v>
      </c>
      <c r="U57" s="319">
        <f t="shared" si="32"/>
        <v>0</v>
      </c>
      <c r="V57" s="319">
        <f t="shared" si="32"/>
        <v>0</v>
      </c>
      <c r="W57" s="319">
        <f t="shared" si="32"/>
        <v>0</v>
      </c>
      <c r="X57" s="319">
        <f t="shared" si="32"/>
        <v>0</v>
      </c>
      <c r="Y57" s="319">
        <f t="shared" si="32"/>
        <v>0</v>
      </c>
      <c r="Z57" s="319">
        <f t="shared" si="32"/>
        <v>0</v>
      </c>
      <c r="AA57" s="355">
        <f>AA56/1000</f>
        <v>0</v>
      </c>
      <c r="AB57" s="319">
        <f t="shared" ref="AB57:AM57" si="33">AB56/1000</f>
        <v>0</v>
      </c>
      <c r="AC57" s="319">
        <f t="shared" si="33"/>
        <v>0</v>
      </c>
      <c r="AD57" s="319">
        <f t="shared" si="33"/>
        <v>0</v>
      </c>
      <c r="AE57" s="319">
        <f t="shared" si="33"/>
        <v>0</v>
      </c>
      <c r="AF57" s="319">
        <f t="shared" si="33"/>
        <v>0</v>
      </c>
      <c r="AG57" s="319">
        <f t="shared" si="33"/>
        <v>0</v>
      </c>
      <c r="AH57" s="319">
        <f t="shared" si="33"/>
        <v>0</v>
      </c>
      <c r="AI57" s="319">
        <f t="shared" si="33"/>
        <v>0</v>
      </c>
      <c r="AJ57" s="319">
        <f t="shared" si="33"/>
        <v>0</v>
      </c>
      <c r="AK57" s="319">
        <f t="shared" si="33"/>
        <v>0</v>
      </c>
      <c r="AL57" s="319">
        <f t="shared" si="33"/>
        <v>0</v>
      </c>
      <c r="AM57" s="319">
        <f t="shared" si="33"/>
        <v>0</v>
      </c>
      <c r="AN57" s="418">
        <f>AN56/1000</f>
        <v>0</v>
      </c>
    </row>
    <row r="58" spans="1:40" ht="15.75" customHeight="1" thickBot="1" x14ac:dyDescent="0.3">
      <c r="A58" s="419"/>
      <c r="B58" s="420"/>
      <c r="C58" s="420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N58" s="364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1"/>
      <c r="Z58" s="421"/>
      <c r="AA58" s="371"/>
      <c r="AB58" s="421"/>
      <c r="AC58" s="421"/>
      <c r="AD58" s="421"/>
      <c r="AE58" s="421"/>
      <c r="AF58" s="421"/>
      <c r="AG58" s="421"/>
      <c r="AH58" s="421"/>
      <c r="AI58" s="421"/>
      <c r="AJ58" s="421"/>
      <c r="AK58" s="421"/>
      <c r="AL58" s="421"/>
      <c r="AM58" s="421"/>
      <c r="AN58" s="422"/>
    </row>
    <row r="59" spans="1:40" ht="15.75" customHeight="1" thickTop="1" thickBot="1" x14ac:dyDescent="0.3">
      <c r="A59" s="402" t="s">
        <v>99</v>
      </c>
      <c r="B59" s="180" t="s">
        <v>164</v>
      </c>
      <c r="C59" s="180" t="s">
        <v>165</v>
      </c>
      <c r="D59" s="181" t="s">
        <v>166</v>
      </c>
      <c r="E59" s="178" t="s">
        <v>167</v>
      </c>
      <c r="F59" s="178" t="s">
        <v>168</v>
      </c>
      <c r="G59" s="178" t="s">
        <v>169</v>
      </c>
      <c r="H59" s="178" t="s">
        <v>170</v>
      </c>
      <c r="I59" s="178" t="s">
        <v>171</v>
      </c>
      <c r="J59" s="178" t="s">
        <v>172</v>
      </c>
      <c r="K59" s="178" t="s">
        <v>173</v>
      </c>
      <c r="L59" s="178" t="s">
        <v>174</v>
      </c>
      <c r="M59" s="178" t="s">
        <v>175</v>
      </c>
      <c r="N59" s="179" t="s">
        <v>140</v>
      </c>
      <c r="O59" s="180" t="s">
        <v>176</v>
      </c>
      <c r="P59" s="181" t="s">
        <v>177</v>
      </c>
      <c r="Q59" s="178" t="s">
        <v>178</v>
      </c>
      <c r="R59" s="178" t="s">
        <v>179</v>
      </c>
      <c r="S59" s="178" t="s">
        <v>180</v>
      </c>
      <c r="T59" s="178" t="s">
        <v>181</v>
      </c>
      <c r="U59" s="178" t="s">
        <v>182</v>
      </c>
      <c r="V59" s="178" t="s">
        <v>183</v>
      </c>
      <c r="W59" s="178" t="s">
        <v>184</v>
      </c>
      <c r="X59" s="178" t="s">
        <v>185</v>
      </c>
      <c r="Y59" s="178" t="s">
        <v>186</v>
      </c>
      <c r="Z59" s="178" t="s">
        <v>187</v>
      </c>
      <c r="AA59" s="179" t="s">
        <v>141</v>
      </c>
      <c r="AB59" s="180" t="s">
        <v>188</v>
      </c>
      <c r="AC59" s="181" t="s">
        <v>189</v>
      </c>
      <c r="AD59" s="178" t="s">
        <v>190</v>
      </c>
      <c r="AE59" s="178" t="s">
        <v>191</v>
      </c>
      <c r="AF59" s="178" t="s">
        <v>192</v>
      </c>
      <c r="AG59" s="178" t="s">
        <v>193</v>
      </c>
      <c r="AH59" s="178" t="s">
        <v>194</v>
      </c>
      <c r="AI59" s="178" t="s">
        <v>195</v>
      </c>
      <c r="AJ59" s="178" t="s">
        <v>196</v>
      </c>
      <c r="AK59" s="178" t="s">
        <v>197</v>
      </c>
      <c r="AL59" s="178" t="s">
        <v>198</v>
      </c>
      <c r="AM59" s="178" t="s">
        <v>199</v>
      </c>
      <c r="AN59" s="295" t="s">
        <v>200</v>
      </c>
    </row>
    <row r="60" spans="1:40" ht="15.75" customHeight="1" x14ac:dyDescent="0.25">
      <c r="A60" s="248" t="s">
        <v>52</v>
      </c>
      <c r="B60" s="356">
        <f>beradatok!B26</f>
        <v>0</v>
      </c>
      <c r="C60" s="356">
        <f>beradatok!C26</f>
        <v>0</v>
      </c>
      <c r="D60" s="356">
        <f>beradatok!D26</f>
        <v>0</v>
      </c>
      <c r="E60" s="356">
        <f>beradatok!E26</f>
        <v>0</v>
      </c>
      <c r="F60" s="356">
        <f>beradatok!F26</f>
        <v>0</v>
      </c>
      <c r="G60" s="356">
        <f>beradatok!G26</f>
        <v>0</v>
      </c>
      <c r="H60" s="356">
        <f>beradatok!H26</f>
        <v>0</v>
      </c>
      <c r="I60" s="356">
        <f>beradatok!I26</f>
        <v>0</v>
      </c>
      <c r="J60" s="356">
        <f>beradatok!J26</f>
        <v>0</v>
      </c>
      <c r="K60" s="356">
        <f>beradatok!K26</f>
        <v>0</v>
      </c>
      <c r="L60" s="356">
        <f>beradatok!L26</f>
        <v>0</v>
      </c>
      <c r="M60" s="356">
        <f>beradatok!M26</f>
        <v>0</v>
      </c>
      <c r="N60" s="365">
        <f t="shared" ref="N60:N63" si="34">SUM(B60:M60)</f>
        <v>0</v>
      </c>
      <c r="O60" s="356">
        <f>beradatok!O26</f>
        <v>0</v>
      </c>
      <c r="P60" s="356">
        <f>beradatok!P26</f>
        <v>0</v>
      </c>
      <c r="Q60" s="356">
        <f>beradatok!Q26</f>
        <v>0</v>
      </c>
      <c r="R60" s="356">
        <f>beradatok!R26</f>
        <v>0</v>
      </c>
      <c r="S60" s="356">
        <f>beradatok!S26</f>
        <v>0</v>
      </c>
      <c r="T60" s="356">
        <f>beradatok!T26</f>
        <v>0</v>
      </c>
      <c r="U60" s="356">
        <f>beradatok!U26</f>
        <v>0</v>
      </c>
      <c r="V60" s="356">
        <f>beradatok!V26</f>
        <v>0</v>
      </c>
      <c r="W60" s="356">
        <f>beradatok!W26</f>
        <v>0</v>
      </c>
      <c r="X60" s="356">
        <f>beradatok!X26</f>
        <v>0</v>
      </c>
      <c r="Y60" s="356">
        <f>beradatok!Y26</f>
        <v>0</v>
      </c>
      <c r="Z60" s="356">
        <f>beradatok!Z26</f>
        <v>0</v>
      </c>
      <c r="AA60" s="372">
        <f t="shared" ref="AA60:AA63" si="35">SUM(O60:Z60)</f>
        <v>0</v>
      </c>
      <c r="AB60" s="356">
        <f>beradatok!AB26</f>
        <v>0</v>
      </c>
      <c r="AC60" s="356">
        <f>beradatok!AC26</f>
        <v>0</v>
      </c>
      <c r="AD60" s="356">
        <f>beradatok!AD26</f>
        <v>0</v>
      </c>
      <c r="AE60" s="356">
        <f>beradatok!AE26</f>
        <v>0</v>
      </c>
      <c r="AF60" s="356">
        <f>beradatok!AF26</f>
        <v>0</v>
      </c>
      <c r="AG60" s="356">
        <f>beradatok!AG26</f>
        <v>0</v>
      </c>
      <c r="AH60" s="356">
        <f>beradatok!AH26</f>
        <v>0</v>
      </c>
      <c r="AI60" s="356">
        <f>beradatok!AI26</f>
        <v>0</v>
      </c>
      <c r="AJ60" s="356">
        <f>beradatok!AJ26</f>
        <v>0</v>
      </c>
      <c r="AK60" s="356">
        <f>beradatok!AK26</f>
        <v>0</v>
      </c>
      <c r="AL60" s="356">
        <f>beradatok!AL26</f>
        <v>0</v>
      </c>
      <c r="AM60" s="356">
        <f>beradatok!AM26</f>
        <v>0</v>
      </c>
      <c r="AN60" s="423">
        <f t="shared" ref="AN60:AN63" si="36">SUM(AB60:AM60)</f>
        <v>0</v>
      </c>
    </row>
    <row r="61" spans="1:40" ht="15.75" customHeight="1" thickBot="1" x14ac:dyDescent="0.3">
      <c r="A61" s="252" t="s">
        <v>100</v>
      </c>
      <c r="B61" s="357">
        <f>beradatok!B27</f>
        <v>0</v>
      </c>
      <c r="C61" s="357">
        <f>beradatok!C27</f>
        <v>0</v>
      </c>
      <c r="D61" s="357">
        <f>beradatok!D27</f>
        <v>0</v>
      </c>
      <c r="E61" s="357">
        <f>beradatok!E27</f>
        <v>0</v>
      </c>
      <c r="F61" s="357">
        <f>beradatok!F27</f>
        <v>0</v>
      </c>
      <c r="G61" s="357">
        <f>beradatok!G27</f>
        <v>0</v>
      </c>
      <c r="H61" s="357">
        <f>beradatok!H27</f>
        <v>0</v>
      </c>
      <c r="I61" s="357">
        <f>beradatok!I27</f>
        <v>0</v>
      </c>
      <c r="J61" s="357">
        <f>beradatok!J27</f>
        <v>0</v>
      </c>
      <c r="K61" s="357">
        <f>beradatok!K27</f>
        <v>0</v>
      </c>
      <c r="L61" s="357">
        <f>beradatok!L27</f>
        <v>0</v>
      </c>
      <c r="M61" s="357">
        <f>beradatok!M27</f>
        <v>0</v>
      </c>
      <c r="N61" s="366">
        <f t="shared" si="34"/>
        <v>0</v>
      </c>
      <c r="O61" s="357">
        <f>beradatok!O27</f>
        <v>0</v>
      </c>
      <c r="P61" s="357">
        <f>beradatok!P27</f>
        <v>0</v>
      </c>
      <c r="Q61" s="357">
        <f>beradatok!Q27</f>
        <v>0</v>
      </c>
      <c r="R61" s="357">
        <f>beradatok!R27</f>
        <v>0</v>
      </c>
      <c r="S61" s="357">
        <f>beradatok!S27</f>
        <v>0</v>
      </c>
      <c r="T61" s="357">
        <f>beradatok!T27</f>
        <v>0</v>
      </c>
      <c r="U61" s="357">
        <f>beradatok!U27</f>
        <v>0</v>
      </c>
      <c r="V61" s="357">
        <f>beradatok!V27</f>
        <v>0</v>
      </c>
      <c r="W61" s="357">
        <f>beradatok!W27</f>
        <v>0</v>
      </c>
      <c r="X61" s="357">
        <f>beradatok!X27</f>
        <v>0</v>
      </c>
      <c r="Y61" s="357">
        <f>beradatok!Y27</f>
        <v>0</v>
      </c>
      <c r="Z61" s="357">
        <f>beradatok!Z27</f>
        <v>0</v>
      </c>
      <c r="AA61" s="373">
        <f t="shared" si="35"/>
        <v>0</v>
      </c>
      <c r="AB61" s="357">
        <f>beradatok!AB27</f>
        <v>0</v>
      </c>
      <c r="AC61" s="357">
        <f>beradatok!AC27</f>
        <v>0</v>
      </c>
      <c r="AD61" s="357">
        <f>beradatok!AD27</f>
        <v>0</v>
      </c>
      <c r="AE61" s="357">
        <f>beradatok!AE27</f>
        <v>0</v>
      </c>
      <c r="AF61" s="357">
        <f>beradatok!AF27</f>
        <v>0</v>
      </c>
      <c r="AG61" s="357">
        <f>beradatok!AG27</f>
        <v>0</v>
      </c>
      <c r="AH61" s="357">
        <f>beradatok!AH27</f>
        <v>0</v>
      </c>
      <c r="AI61" s="357">
        <f>beradatok!AI27</f>
        <v>0</v>
      </c>
      <c r="AJ61" s="357">
        <f>beradatok!AJ27</f>
        <v>0</v>
      </c>
      <c r="AK61" s="357">
        <f>beradatok!AK27</f>
        <v>0</v>
      </c>
      <c r="AL61" s="357">
        <f>beradatok!AL27</f>
        <v>0</v>
      </c>
      <c r="AM61" s="357">
        <f>beradatok!AM27</f>
        <v>0</v>
      </c>
      <c r="AN61" s="424">
        <f t="shared" si="36"/>
        <v>0</v>
      </c>
    </row>
    <row r="62" spans="1:40" ht="15.75" customHeight="1" thickBot="1" x14ac:dyDescent="0.3">
      <c r="A62" s="403" t="s">
        <v>101</v>
      </c>
      <c r="B62" s="176">
        <f t="shared" ref="B62:M62" si="37">B60/1000</f>
        <v>0</v>
      </c>
      <c r="C62" s="176">
        <f t="shared" si="37"/>
        <v>0</v>
      </c>
      <c r="D62" s="176">
        <f t="shared" si="37"/>
        <v>0</v>
      </c>
      <c r="E62" s="176">
        <f t="shared" si="37"/>
        <v>0</v>
      </c>
      <c r="F62" s="176">
        <f t="shared" si="37"/>
        <v>0</v>
      </c>
      <c r="G62" s="176">
        <f t="shared" si="37"/>
        <v>0</v>
      </c>
      <c r="H62" s="176">
        <f t="shared" si="37"/>
        <v>0</v>
      </c>
      <c r="I62" s="176">
        <f t="shared" si="37"/>
        <v>0</v>
      </c>
      <c r="J62" s="176">
        <f t="shared" si="37"/>
        <v>0</v>
      </c>
      <c r="K62" s="176">
        <f t="shared" si="37"/>
        <v>0</v>
      </c>
      <c r="L62" s="176">
        <f t="shared" si="37"/>
        <v>0</v>
      </c>
      <c r="M62" s="176">
        <f t="shared" si="37"/>
        <v>0</v>
      </c>
      <c r="N62" s="367">
        <f t="shared" si="34"/>
        <v>0</v>
      </c>
      <c r="O62" s="176">
        <f t="shared" ref="O62:Z62" si="38">O60/1000</f>
        <v>0</v>
      </c>
      <c r="P62" s="176">
        <f t="shared" si="38"/>
        <v>0</v>
      </c>
      <c r="Q62" s="176">
        <f t="shared" si="38"/>
        <v>0</v>
      </c>
      <c r="R62" s="176">
        <f t="shared" si="38"/>
        <v>0</v>
      </c>
      <c r="S62" s="176">
        <f t="shared" si="38"/>
        <v>0</v>
      </c>
      <c r="T62" s="176">
        <f t="shared" si="38"/>
        <v>0</v>
      </c>
      <c r="U62" s="176">
        <f t="shared" si="38"/>
        <v>0</v>
      </c>
      <c r="V62" s="176">
        <f t="shared" si="38"/>
        <v>0</v>
      </c>
      <c r="W62" s="176">
        <f t="shared" si="38"/>
        <v>0</v>
      </c>
      <c r="X62" s="176">
        <f t="shared" si="38"/>
        <v>0</v>
      </c>
      <c r="Y62" s="176">
        <f t="shared" si="38"/>
        <v>0</v>
      </c>
      <c r="Z62" s="176">
        <f t="shared" si="38"/>
        <v>0</v>
      </c>
      <c r="AA62" s="367">
        <f t="shared" si="35"/>
        <v>0</v>
      </c>
      <c r="AB62" s="176">
        <f t="shared" ref="AB62:AM62" si="39">AB60/1000</f>
        <v>0</v>
      </c>
      <c r="AC62" s="176">
        <f t="shared" si="39"/>
        <v>0</v>
      </c>
      <c r="AD62" s="176">
        <f t="shared" si="39"/>
        <v>0</v>
      </c>
      <c r="AE62" s="176">
        <f t="shared" si="39"/>
        <v>0</v>
      </c>
      <c r="AF62" s="176">
        <f t="shared" si="39"/>
        <v>0</v>
      </c>
      <c r="AG62" s="176">
        <f t="shared" si="39"/>
        <v>0</v>
      </c>
      <c r="AH62" s="176">
        <f t="shared" si="39"/>
        <v>0</v>
      </c>
      <c r="AI62" s="176">
        <f t="shared" si="39"/>
        <v>0</v>
      </c>
      <c r="AJ62" s="176">
        <f t="shared" si="39"/>
        <v>0</v>
      </c>
      <c r="AK62" s="176">
        <f t="shared" si="39"/>
        <v>0</v>
      </c>
      <c r="AL62" s="176">
        <f t="shared" si="39"/>
        <v>0</v>
      </c>
      <c r="AM62" s="176">
        <f t="shared" si="39"/>
        <v>0</v>
      </c>
      <c r="AN62" s="425">
        <f t="shared" si="36"/>
        <v>0</v>
      </c>
    </row>
    <row r="63" spans="1:40" ht="15.75" customHeight="1" thickBot="1" x14ac:dyDescent="0.3">
      <c r="A63" s="404" t="s">
        <v>102</v>
      </c>
      <c r="B63" s="331">
        <f t="shared" ref="B63:M63" si="40">SUM(B61)/1000</f>
        <v>0</v>
      </c>
      <c r="C63" s="321">
        <f t="shared" si="40"/>
        <v>0</v>
      </c>
      <c r="D63" s="321">
        <f t="shared" si="40"/>
        <v>0</v>
      </c>
      <c r="E63" s="321">
        <f t="shared" si="40"/>
        <v>0</v>
      </c>
      <c r="F63" s="321">
        <f t="shared" si="40"/>
        <v>0</v>
      </c>
      <c r="G63" s="321">
        <f t="shared" si="40"/>
        <v>0</v>
      </c>
      <c r="H63" s="321">
        <f t="shared" si="40"/>
        <v>0</v>
      </c>
      <c r="I63" s="321">
        <f t="shared" si="40"/>
        <v>0</v>
      </c>
      <c r="J63" s="321">
        <f t="shared" si="40"/>
        <v>0</v>
      </c>
      <c r="K63" s="321">
        <f t="shared" si="40"/>
        <v>0</v>
      </c>
      <c r="L63" s="321">
        <f t="shared" si="40"/>
        <v>0</v>
      </c>
      <c r="M63" s="321">
        <f t="shared" si="40"/>
        <v>0</v>
      </c>
      <c r="N63" s="367">
        <f t="shared" si="34"/>
        <v>0</v>
      </c>
      <c r="O63" s="331">
        <f t="shared" ref="O63:Z63" si="41">SUM(O61)/1000</f>
        <v>0</v>
      </c>
      <c r="P63" s="321">
        <f t="shared" si="41"/>
        <v>0</v>
      </c>
      <c r="Q63" s="321">
        <f t="shared" si="41"/>
        <v>0</v>
      </c>
      <c r="R63" s="321">
        <f t="shared" si="41"/>
        <v>0</v>
      </c>
      <c r="S63" s="321">
        <f t="shared" si="41"/>
        <v>0</v>
      </c>
      <c r="T63" s="321">
        <f t="shared" si="41"/>
        <v>0</v>
      </c>
      <c r="U63" s="321">
        <f t="shared" si="41"/>
        <v>0</v>
      </c>
      <c r="V63" s="321">
        <f t="shared" si="41"/>
        <v>0</v>
      </c>
      <c r="W63" s="321">
        <f t="shared" si="41"/>
        <v>0</v>
      </c>
      <c r="X63" s="321">
        <f t="shared" si="41"/>
        <v>0</v>
      </c>
      <c r="Y63" s="321">
        <f t="shared" si="41"/>
        <v>0</v>
      </c>
      <c r="Z63" s="321">
        <f t="shared" si="41"/>
        <v>0</v>
      </c>
      <c r="AA63" s="367">
        <f t="shared" si="35"/>
        <v>0</v>
      </c>
      <c r="AB63" s="331">
        <f t="shared" ref="AB63:AM63" si="42">SUM(AB61)/1000</f>
        <v>0</v>
      </c>
      <c r="AC63" s="321">
        <f t="shared" si="42"/>
        <v>0</v>
      </c>
      <c r="AD63" s="321">
        <f t="shared" si="42"/>
        <v>0</v>
      </c>
      <c r="AE63" s="321">
        <f t="shared" si="42"/>
        <v>0</v>
      </c>
      <c r="AF63" s="321">
        <f t="shared" si="42"/>
        <v>0</v>
      </c>
      <c r="AG63" s="321">
        <f t="shared" si="42"/>
        <v>0</v>
      </c>
      <c r="AH63" s="321">
        <f t="shared" si="42"/>
        <v>0</v>
      </c>
      <c r="AI63" s="321">
        <f t="shared" si="42"/>
        <v>0</v>
      </c>
      <c r="AJ63" s="321">
        <f t="shared" si="42"/>
        <v>0</v>
      </c>
      <c r="AK63" s="321">
        <f t="shared" si="42"/>
        <v>0</v>
      </c>
      <c r="AL63" s="321">
        <f t="shared" si="42"/>
        <v>0</v>
      </c>
      <c r="AM63" s="321">
        <f t="shared" si="42"/>
        <v>0</v>
      </c>
      <c r="AN63" s="425">
        <f t="shared" si="36"/>
        <v>0</v>
      </c>
    </row>
    <row r="64" spans="1:40" ht="15.75" customHeight="1" x14ac:dyDescent="0.25">
      <c r="A64" s="400"/>
      <c r="B64" s="330"/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68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68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401"/>
    </row>
    <row r="65" spans="1:40" ht="15.75" customHeight="1" thickBot="1" x14ac:dyDescent="0.3">
      <c r="A65" s="400"/>
      <c r="B65" s="330"/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68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368"/>
      <c r="AB65" s="330"/>
      <c r="AC65" s="330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401"/>
    </row>
    <row r="66" spans="1:40" ht="15.75" customHeight="1" thickTop="1" thickBot="1" x14ac:dyDescent="0.3">
      <c r="A66" s="402" t="s">
        <v>103</v>
      </c>
      <c r="B66" s="180" t="s">
        <v>164</v>
      </c>
      <c r="C66" s="180" t="s">
        <v>165</v>
      </c>
      <c r="D66" s="181" t="s">
        <v>166</v>
      </c>
      <c r="E66" s="178" t="s">
        <v>167</v>
      </c>
      <c r="F66" s="178" t="s">
        <v>168</v>
      </c>
      <c r="G66" s="178" t="s">
        <v>169</v>
      </c>
      <c r="H66" s="178" t="s">
        <v>170</v>
      </c>
      <c r="I66" s="178" t="s">
        <v>171</v>
      </c>
      <c r="J66" s="178" t="s">
        <v>172</v>
      </c>
      <c r="K66" s="178" t="s">
        <v>173</v>
      </c>
      <c r="L66" s="178" t="s">
        <v>174</v>
      </c>
      <c r="M66" s="178" t="s">
        <v>175</v>
      </c>
      <c r="N66" s="179" t="s">
        <v>140</v>
      </c>
      <c r="O66" s="180" t="s">
        <v>176</v>
      </c>
      <c r="P66" s="181" t="s">
        <v>177</v>
      </c>
      <c r="Q66" s="178" t="s">
        <v>178</v>
      </c>
      <c r="R66" s="178" t="s">
        <v>179</v>
      </c>
      <c r="S66" s="178" t="s">
        <v>180</v>
      </c>
      <c r="T66" s="178" t="s">
        <v>181</v>
      </c>
      <c r="U66" s="178" t="s">
        <v>182</v>
      </c>
      <c r="V66" s="178" t="s">
        <v>183</v>
      </c>
      <c r="W66" s="178" t="s">
        <v>184</v>
      </c>
      <c r="X66" s="178" t="s">
        <v>185</v>
      </c>
      <c r="Y66" s="178" t="s">
        <v>186</v>
      </c>
      <c r="Z66" s="178" t="s">
        <v>187</v>
      </c>
      <c r="AA66" s="179" t="s">
        <v>141</v>
      </c>
      <c r="AB66" s="180" t="s">
        <v>188</v>
      </c>
      <c r="AC66" s="181" t="s">
        <v>189</v>
      </c>
      <c r="AD66" s="178" t="s">
        <v>190</v>
      </c>
      <c r="AE66" s="178" t="s">
        <v>191</v>
      </c>
      <c r="AF66" s="178" t="s">
        <v>192</v>
      </c>
      <c r="AG66" s="178" t="s">
        <v>193</v>
      </c>
      <c r="AH66" s="178" t="s">
        <v>194</v>
      </c>
      <c r="AI66" s="178" t="s">
        <v>195</v>
      </c>
      <c r="AJ66" s="178" t="s">
        <v>196</v>
      </c>
      <c r="AK66" s="178" t="s">
        <v>197</v>
      </c>
      <c r="AL66" s="178" t="s">
        <v>198</v>
      </c>
      <c r="AM66" s="178" t="s">
        <v>199</v>
      </c>
      <c r="AN66" s="295" t="s">
        <v>200</v>
      </c>
    </row>
    <row r="67" spans="1:40" ht="15.75" customHeight="1" x14ac:dyDescent="0.25">
      <c r="A67" s="426"/>
      <c r="B67" s="575"/>
      <c r="C67" s="576"/>
      <c r="D67" s="576"/>
      <c r="E67" s="576"/>
      <c r="F67" s="576"/>
      <c r="G67" s="576"/>
      <c r="H67" s="576"/>
      <c r="I67" s="576"/>
      <c r="J67" s="576"/>
      <c r="K67" s="576"/>
      <c r="L67" s="576"/>
      <c r="M67" s="576"/>
      <c r="N67" s="365">
        <f t="shared" ref="N67:N68" si="43">SUM(B67:M67)</f>
        <v>0</v>
      </c>
      <c r="O67" s="575"/>
      <c r="P67" s="576"/>
      <c r="Q67" s="576"/>
      <c r="R67" s="576"/>
      <c r="S67" s="576"/>
      <c r="T67" s="576"/>
      <c r="U67" s="576"/>
      <c r="V67" s="576"/>
      <c r="W67" s="576"/>
      <c r="X67" s="576"/>
      <c r="Y67" s="576"/>
      <c r="Z67" s="576"/>
      <c r="AA67" s="365">
        <f t="shared" ref="AA67:AA68" si="44">SUM(O67:Z67)</f>
        <v>0</v>
      </c>
      <c r="AB67" s="575"/>
      <c r="AC67" s="576"/>
      <c r="AD67" s="576"/>
      <c r="AE67" s="576"/>
      <c r="AF67" s="576"/>
      <c r="AG67" s="576"/>
      <c r="AH67" s="576"/>
      <c r="AI67" s="576"/>
      <c r="AJ67" s="576"/>
      <c r="AK67" s="576"/>
      <c r="AL67" s="576"/>
      <c r="AM67" s="576"/>
      <c r="AN67" s="365">
        <f t="shared" ref="AN67:AN68" si="45">SUM(AB67:AM67)</f>
        <v>0</v>
      </c>
    </row>
    <row r="68" spans="1:40" ht="15.75" customHeight="1" thickBot="1" x14ac:dyDescent="0.3">
      <c r="A68" s="427"/>
      <c r="B68" s="358"/>
      <c r="C68" s="359"/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77">
        <f t="shared" si="43"/>
        <v>0</v>
      </c>
      <c r="O68" s="358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77">
        <f t="shared" si="44"/>
        <v>0</v>
      </c>
      <c r="AB68" s="358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77">
        <f t="shared" si="45"/>
        <v>0</v>
      </c>
    </row>
    <row r="69" spans="1:40" ht="15.75" customHeight="1" thickBot="1" x14ac:dyDescent="0.3">
      <c r="A69" s="428" t="s">
        <v>150</v>
      </c>
      <c r="B69" s="174">
        <f>SUM(B67:B68)</f>
        <v>0</v>
      </c>
      <c r="C69" s="174">
        <f>SUM(C67:C68)</f>
        <v>0</v>
      </c>
      <c r="D69" s="174">
        <f t="shared" ref="D69:M69" si="46">SUM(D67:D68)</f>
        <v>0</v>
      </c>
      <c r="E69" s="174">
        <f t="shared" si="46"/>
        <v>0</v>
      </c>
      <c r="F69" s="174">
        <f t="shared" si="46"/>
        <v>0</v>
      </c>
      <c r="G69" s="174">
        <f t="shared" si="46"/>
        <v>0</v>
      </c>
      <c r="H69" s="174">
        <f t="shared" si="46"/>
        <v>0</v>
      </c>
      <c r="I69" s="174">
        <f t="shared" si="46"/>
        <v>0</v>
      </c>
      <c r="J69" s="174">
        <f t="shared" si="46"/>
        <v>0</v>
      </c>
      <c r="K69" s="174">
        <f t="shared" si="46"/>
        <v>0</v>
      </c>
      <c r="L69" s="174">
        <f t="shared" si="46"/>
        <v>0</v>
      </c>
      <c r="M69" s="174">
        <f t="shared" si="46"/>
        <v>0</v>
      </c>
      <c r="N69" s="369">
        <f>SUM(N67:N68)</f>
        <v>0</v>
      </c>
      <c r="O69" s="174">
        <f>SUM(O67:O68)</f>
        <v>0</v>
      </c>
      <c r="P69" s="174">
        <f>SUM(P67:P68)</f>
        <v>0</v>
      </c>
      <c r="Q69" s="174">
        <f t="shared" ref="Q69:Z69" si="47">SUM(Q67:Q68)</f>
        <v>0</v>
      </c>
      <c r="R69" s="174">
        <f t="shared" si="47"/>
        <v>0</v>
      </c>
      <c r="S69" s="174">
        <f t="shared" si="47"/>
        <v>0</v>
      </c>
      <c r="T69" s="174">
        <f t="shared" si="47"/>
        <v>0</v>
      </c>
      <c r="U69" s="174">
        <f t="shared" si="47"/>
        <v>0</v>
      </c>
      <c r="V69" s="174">
        <f t="shared" si="47"/>
        <v>0</v>
      </c>
      <c r="W69" s="174">
        <f t="shared" si="47"/>
        <v>0</v>
      </c>
      <c r="X69" s="174">
        <f t="shared" si="47"/>
        <v>0</v>
      </c>
      <c r="Y69" s="174">
        <f t="shared" si="47"/>
        <v>0</v>
      </c>
      <c r="Z69" s="174">
        <f t="shared" si="47"/>
        <v>0</v>
      </c>
      <c r="AA69" s="369">
        <f>SUM(AA67:AA68)</f>
        <v>0</v>
      </c>
      <c r="AB69" s="174">
        <f>SUM(AB67:AB68)</f>
        <v>0</v>
      </c>
      <c r="AC69" s="174">
        <f t="shared" ref="AC69:AM69" si="48">SUM(AC67:AC68)</f>
        <v>0</v>
      </c>
      <c r="AD69" s="174">
        <f t="shared" si="48"/>
        <v>0</v>
      </c>
      <c r="AE69" s="174">
        <f t="shared" si="48"/>
        <v>0</v>
      </c>
      <c r="AF69" s="174">
        <f t="shared" si="48"/>
        <v>0</v>
      </c>
      <c r="AG69" s="174">
        <f t="shared" si="48"/>
        <v>0</v>
      </c>
      <c r="AH69" s="174">
        <f t="shared" si="48"/>
        <v>0</v>
      </c>
      <c r="AI69" s="174">
        <f t="shared" si="48"/>
        <v>0</v>
      </c>
      <c r="AJ69" s="174">
        <f t="shared" si="48"/>
        <v>0</v>
      </c>
      <c r="AK69" s="174">
        <f t="shared" si="48"/>
        <v>0</v>
      </c>
      <c r="AL69" s="174">
        <f t="shared" si="48"/>
        <v>0</v>
      </c>
      <c r="AM69" s="174">
        <f t="shared" si="48"/>
        <v>0</v>
      </c>
      <c r="AN69" s="369">
        <f>SUM(AN67:AN68)</f>
        <v>0</v>
      </c>
    </row>
    <row r="70" spans="1:40" ht="15.75" customHeight="1" thickBot="1" x14ac:dyDescent="0.3">
      <c r="A70" s="400"/>
      <c r="B70" s="330"/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7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68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401"/>
    </row>
    <row r="71" spans="1:40" ht="15.75" customHeight="1" thickTop="1" thickBot="1" x14ac:dyDescent="0.3">
      <c r="A71" s="429" t="s">
        <v>149</v>
      </c>
      <c r="B71" s="180" t="s">
        <v>164</v>
      </c>
      <c r="C71" s="180" t="s">
        <v>165</v>
      </c>
      <c r="D71" s="181" t="s">
        <v>166</v>
      </c>
      <c r="E71" s="178" t="s">
        <v>167</v>
      </c>
      <c r="F71" s="178" t="s">
        <v>168</v>
      </c>
      <c r="G71" s="178" t="s">
        <v>169</v>
      </c>
      <c r="H71" s="178" t="s">
        <v>170</v>
      </c>
      <c r="I71" s="178" t="s">
        <v>171</v>
      </c>
      <c r="J71" s="178" t="s">
        <v>172</v>
      </c>
      <c r="K71" s="178" t="s">
        <v>173</v>
      </c>
      <c r="L71" s="178" t="s">
        <v>174</v>
      </c>
      <c r="M71" s="178" t="s">
        <v>175</v>
      </c>
      <c r="N71" s="179" t="s">
        <v>140</v>
      </c>
      <c r="O71" s="180" t="s">
        <v>176</v>
      </c>
      <c r="P71" s="181" t="s">
        <v>177</v>
      </c>
      <c r="Q71" s="178" t="s">
        <v>178</v>
      </c>
      <c r="R71" s="178" t="s">
        <v>179</v>
      </c>
      <c r="S71" s="178" t="s">
        <v>180</v>
      </c>
      <c r="T71" s="178" t="s">
        <v>181</v>
      </c>
      <c r="U71" s="178" t="s">
        <v>182</v>
      </c>
      <c r="V71" s="178" t="s">
        <v>183</v>
      </c>
      <c r="W71" s="178" t="s">
        <v>184</v>
      </c>
      <c r="X71" s="178" t="s">
        <v>185</v>
      </c>
      <c r="Y71" s="178" t="s">
        <v>186</v>
      </c>
      <c r="Z71" s="178" t="s">
        <v>187</v>
      </c>
      <c r="AA71" s="179" t="s">
        <v>141</v>
      </c>
      <c r="AB71" s="180" t="s">
        <v>188</v>
      </c>
      <c r="AC71" s="181" t="s">
        <v>189</v>
      </c>
      <c r="AD71" s="178" t="s">
        <v>190</v>
      </c>
      <c r="AE71" s="178" t="s">
        <v>191</v>
      </c>
      <c r="AF71" s="178" t="s">
        <v>192</v>
      </c>
      <c r="AG71" s="178" t="s">
        <v>193</v>
      </c>
      <c r="AH71" s="178" t="s">
        <v>194</v>
      </c>
      <c r="AI71" s="178" t="s">
        <v>195</v>
      </c>
      <c r="AJ71" s="178" t="s">
        <v>196</v>
      </c>
      <c r="AK71" s="178" t="s">
        <v>197</v>
      </c>
      <c r="AL71" s="178" t="s">
        <v>198</v>
      </c>
      <c r="AM71" s="178" t="s">
        <v>199</v>
      </c>
      <c r="AN71" s="295" t="s">
        <v>200</v>
      </c>
    </row>
    <row r="72" spans="1:40" ht="15.75" customHeight="1" x14ac:dyDescent="0.25">
      <c r="A72" s="430"/>
      <c r="B72" s="332"/>
      <c r="C72" s="323"/>
      <c r="D72" s="323"/>
      <c r="E72" s="323"/>
      <c r="F72" s="323"/>
      <c r="G72" s="323"/>
      <c r="H72" s="324"/>
      <c r="I72" s="322"/>
      <c r="J72" s="323"/>
      <c r="K72" s="323"/>
      <c r="L72" s="323"/>
      <c r="M72" s="323"/>
      <c r="N72" s="378">
        <f t="shared" ref="N72:N74" si="49">SUM(B72:M72)</f>
        <v>0</v>
      </c>
      <c r="O72" s="332"/>
      <c r="P72" s="323"/>
      <c r="Q72" s="323"/>
      <c r="R72" s="323"/>
      <c r="S72" s="323"/>
      <c r="T72" s="323"/>
      <c r="U72" s="324"/>
      <c r="V72" s="322"/>
      <c r="W72" s="323"/>
      <c r="X72" s="323"/>
      <c r="Y72" s="323"/>
      <c r="Z72" s="323"/>
      <c r="AA72" s="378">
        <f t="shared" ref="AA72:AA74" si="50">SUM(O72:Z72)</f>
        <v>0</v>
      </c>
      <c r="AB72" s="332"/>
      <c r="AC72" s="323"/>
      <c r="AD72" s="323"/>
      <c r="AE72" s="323"/>
      <c r="AF72" s="323"/>
      <c r="AG72" s="323"/>
      <c r="AH72" s="324"/>
      <c r="AI72" s="322"/>
      <c r="AJ72" s="323"/>
      <c r="AK72" s="323"/>
      <c r="AL72" s="323"/>
      <c r="AM72" s="323"/>
      <c r="AN72" s="378">
        <f t="shared" ref="AN72:AN74" si="51">SUM(AB72:AM72)</f>
        <v>0</v>
      </c>
    </row>
    <row r="73" spans="1:40" ht="15.75" customHeight="1" x14ac:dyDescent="0.25">
      <c r="A73" s="432"/>
      <c r="B73" s="332"/>
      <c r="C73" s="323"/>
      <c r="D73" s="323"/>
      <c r="E73" s="323"/>
      <c r="F73" s="323"/>
      <c r="G73" s="323"/>
      <c r="H73" s="324"/>
      <c r="I73" s="322"/>
      <c r="J73" s="323"/>
      <c r="K73" s="323"/>
      <c r="L73" s="323"/>
      <c r="M73" s="323"/>
      <c r="N73" s="366">
        <f t="shared" si="49"/>
        <v>0</v>
      </c>
      <c r="O73" s="332"/>
      <c r="P73" s="323"/>
      <c r="Q73" s="323"/>
      <c r="R73" s="323"/>
      <c r="S73" s="323"/>
      <c r="T73" s="323"/>
      <c r="U73" s="324"/>
      <c r="V73" s="322"/>
      <c r="W73" s="323"/>
      <c r="X73" s="323"/>
      <c r="Y73" s="323"/>
      <c r="Z73" s="323"/>
      <c r="AA73" s="366">
        <f t="shared" si="50"/>
        <v>0</v>
      </c>
      <c r="AB73" s="332"/>
      <c r="AC73" s="323"/>
      <c r="AD73" s="323"/>
      <c r="AE73" s="323"/>
      <c r="AF73" s="323"/>
      <c r="AG73" s="323"/>
      <c r="AH73" s="324"/>
      <c r="AI73" s="322"/>
      <c r="AJ73" s="323"/>
      <c r="AK73" s="323"/>
      <c r="AL73" s="323"/>
      <c r="AM73" s="323"/>
      <c r="AN73" s="366">
        <f t="shared" si="51"/>
        <v>0</v>
      </c>
    </row>
    <row r="74" spans="1:40" ht="15.75" customHeight="1" thickBot="1" x14ac:dyDescent="0.3">
      <c r="A74" s="434"/>
      <c r="B74" s="333"/>
      <c r="C74" s="325"/>
      <c r="D74" s="325"/>
      <c r="E74" s="325"/>
      <c r="F74" s="325"/>
      <c r="G74" s="325"/>
      <c r="H74" s="325"/>
      <c r="I74" s="322"/>
      <c r="J74" s="325"/>
      <c r="K74" s="325"/>
      <c r="L74" s="325"/>
      <c r="M74" s="325"/>
      <c r="N74" s="377">
        <f t="shared" si="49"/>
        <v>0</v>
      </c>
      <c r="O74" s="333"/>
      <c r="P74" s="325"/>
      <c r="Q74" s="325"/>
      <c r="R74" s="325"/>
      <c r="S74" s="325"/>
      <c r="T74" s="325"/>
      <c r="U74" s="325"/>
      <c r="V74" s="322"/>
      <c r="W74" s="325"/>
      <c r="X74" s="325"/>
      <c r="Y74" s="325"/>
      <c r="Z74" s="325"/>
      <c r="AA74" s="377">
        <f t="shared" si="50"/>
        <v>0</v>
      </c>
      <c r="AB74" s="333"/>
      <c r="AC74" s="325"/>
      <c r="AD74" s="325"/>
      <c r="AE74" s="325"/>
      <c r="AF74" s="325"/>
      <c r="AG74" s="325"/>
      <c r="AH74" s="325"/>
      <c r="AI74" s="322"/>
      <c r="AJ74" s="325"/>
      <c r="AK74" s="577"/>
      <c r="AL74" s="333"/>
      <c r="AM74" s="325"/>
      <c r="AN74" s="377">
        <f t="shared" si="51"/>
        <v>0</v>
      </c>
    </row>
    <row r="75" spans="1:40" ht="15.75" customHeight="1" thickBot="1" x14ac:dyDescent="0.3">
      <c r="A75" s="428" t="s">
        <v>207</v>
      </c>
      <c r="B75" s="360">
        <f>SUM(B72:B74)</f>
        <v>0</v>
      </c>
      <c r="C75" s="360">
        <f>SUM(C72:C74)</f>
        <v>0</v>
      </c>
      <c r="D75" s="360">
        <f t="shared" ref="D75:M75" si="52">SUM(D72:D74)</f>
        <v>0</v>
      </c>
      <c r="E75" s="360">
        <f t="shared" si="52"/>
        <v>0</v>
      </c>
      <c r="F75" s="360">
        <f t="shared" si="52"/>
        <v>0</v>
      </c>
      <c r="G75" s="360">
        <f t="shared" si="52"/>
        <v>0</v>
      </c>
      <c r="H75" s="360">
        <f t="shared" si="52"/>
        <v>0</v>
      </c>
      <c r="I75" s="360">
        <f t="shared" si="52"/>
        <v>0</v>
      </c>
      <c r="J75" s="360">
        <f t="shared" si="52"/>
        <v>0</v>
      </c>
      <c r="K75" s="360">
        <f t="shared" si="52"/>
        <v>0</v>
      </c>
      <c r="L75" s="360">
        <f t="shared" si="52"/>
        <v>0</v>
      </c>
      <c r="M75" s="360">
        <f t="shared" si="52"/>
        <v>0</v>
      </c>
      <c r="N75" s="369">
        <f>SUM(N73:N74)</f>
        <v>0</v>
      </c>
      <c r="O75" s="360">
        <f>SUM(O72:O74)</f>
        <v>0</v>
      </c>
      <c r="P75" s="360">
        <f>SUM(P72:P74)</f>
        <v>0</v>
      </c>
      <c r="Q75" s="360">
        <f t="shared" ref="Q75:Z75" si="53">SUM(Q72:Q74)</f>
        <v>0</v>
      </c>
      <c r="R75" s="360">
        <f t="shared" si="53"/>
        <v>0</v>
      </c>
      <c r="S75" s="360">
        <f t="shared" si="53"/>
        <v>0</v>
      </c>
      <c r="T75" s="360">
        <f t="shared" si="53"/>
        <v>0</v>
      </c>
      <c r="U75" s="360">
        <f t="shared" si="53"/>
        <v>0</v>
      </c>
      <c r="V75" s="360">
        <f t="shared" si="53"/>
        <v>0</v>
      </c>
      <c r="W75" s="360">
        <f t="shared" si="53"/>
        <v>0</v>
      </c>
      <c r="X75" s="360">
        <f t="shared" si="53"/>
        <v>0</v>
      </c>
      <c r="Y75" s="360">
        <f t="shared" si="53"/>
        <v>0</v>
      </c>
      <c r="Z75" s="360">
        <f t="shared" si="53"/>
        <v>0</v>
      </c>
      <c r="AA75" s="369">
        <f>SUM(AA73:AA74)</f>
        <v>0</v>
      </c>
      <c r="AB75" s="360">
        <f>SUM(AB72:AB74)</f>
        <v>0</v>
      </c>
      <c r="AC75" s="360">
        <f>SUM(AC72:AC74)</f>
        <v>0</v>
      </c>
      <c r="AD75" s="360">
        <f t="shared" ref="AD75:AM75" si="54">SUM(AD72:AD74)</f>
        <v>0</v>
      </c>
      <c r="AE75" s="360">
        <f t="shared" si="54"/>
        <v>0</v>
      </c>
      <c r="AF75" s="360">
        <f t="shared" si="54"/>
        <v>0</v>
      </c>
      <c r="AG75" s="360">
        <f t="shared" si="54"/>
        <v>0</v>
      </c>
      <c r="AH75" s="360">
        <f t="shared" si="54"/>
        <v>0</v>
      </c>
      <c r="AI75" s="360">
        <f t="shared" si="54"/>
        <v>0</v>
      </c>
      <c r="AJ75" s="360">
        <f t="shared" si="54"/>
        <v>0</v>
      </c>
      <c r="AK75" s="360">
        <f t="shared" si="54"/>
        <v>0</v>
      </c>
      <c r="AL75" s="360">
        <f t="shared" si="54"/>
        <v>0</v>
      </c>
      <c r="AM75" s="360">
        <f t="shared" si="54"/>
        <v>0</v>
      </c>
      <c r="AN75" s="369">
        <f>SUM(AN73:AN74)</f>
        <v>0</v>
      </c>
    </row>
    <row r="76" spans="1:40" ht="15.75" customHeight="1" thickBot="1" x14ac:dyDescent="0.3">
      <c r="A76" s="400"/>
      <c r="B76" s="330"/>
      <c r="C76" s="330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7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68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401"/>
    </row>
    <row r="77" spans="1:40" ht="15.75" customHeight="1" thickTop="1" thickBot="1" x14ac:dyDescent="0.3">
      <c r="A77" s="429" t="s">
        <v>151</v>
      </c>
      <c r="B77" s="180" t="s">
        <v>164</v>
      </c>
      <c r="C77" s="180" t="s">
        <v>165</v>
      </c>
      <c r="D77" s="181" t="s">
        <v>166</v>
      </c>
      <c r="E77" s="178" t="s">
        <v>167</v>
      </c>
      <c r="F77" s="178" t="s">
        <v>168</v>
      </c>
      <c r="G77" s="178" t="s">
        <v>169</v>
      </c>
      <c r="H77" s="178" t="s">
        <v>170</v>
      </c>
      <c r="I77" s="178" t="s">
        <v>171</v>
      </c>
      <c r="J77" s="178" t="s">
        <v>172</v>
      </c>
      <c r="K77" s="178" t="s">
        <v>173</v>
      </c>
      <c r="L77" s="178" t="s">
        <v>174</v>
      </c>
      <c r="M77" s="178" t="s">
        <v>175</v>
      </c>
      <c r="N77" s="179" t="s">
        <v>140</v>
      </c>
      <c r="O77" s="180" t="s">
        <v>176</v>
      </c>
      <c r="P77" s="181" t="s">
        <v>177</v>
      </c>
      <c r="Q77" s="178" t="s">
        <v>178</v>
      </c>
      <c r="R77" s="178" t="s">
        <v>179</v>
      </c>
      <c r="S77" s="178" t="s">
        <v>180</v>
      </c>
      <c r="T77" s="178" t="s">
        <v>181</v>
      </c>
      <c r="U77" s="178" t="s">
        <v>182</v>
      </c>
      <c r="V77" s="178" t="s">
        <v>183</v>
      </c>
      <c r="W77" s="178" t="s">
        <v>184</v>
      </c>
      <c r="X77" s="178" t="s">
        <v>185</v>
      </c>
      <c r="Y77" s="178" t="s">
        <v>186</v>
      </c>
      <c r="Z77" s="178" t="s">
        <v>187</v>
      </c>
      <c r="AA77" s="179" t="s">
        <v>141</v>
      </c>
      <c r="AB77" s="180" t="s">
        <v>188</v>
      </c>
      <c r="AC77" s="181" t="s">
        <v>189</v>
      </c>
      <c r="AD77" s="178" t="s">
        <v>190</v>
      </c>
      <c r="AE77" s="178" t="s">
        <v>191</v>
      </c>
      <c r="AF77" s="178" t="s">
        <v>192</v>
      </c>
      <c r="AG77" s="178" t="s">
        <v>193</v>
      </c>
      <c r="AH77" s="178" t="s">
        <v>194</v>
      </c>
      <c r="AI77" s="178" t="s">
        <v>195</v>
      </c>
      <c r="AJ77" s="178" t="s">
        <v>196</v>
      </c>
      <c r="AK77" s="178" t="s">
        <v>197</v>
      </c>
      <c r="AL77" s="178" t="s">
        <v>198</v>
      </c>
      <c r="AM77" s="178" t="s">
        <v>199</v>
      </c>
      <c r="AN77" s="295" t="s">
        <v>200</v>
      </c>
    </row>
    <row r="78" spans="1:40" ht="15.75" customHeight="1" x14ac:dyDescent="0.25">
      <c r="A78" s="430"/>
      <c r="B78" s="332"/>
      <c r="C78" s="323"/>
      <c r="D78" s="323"/>
      <c r="E78" s="323"/>
      <c r="F78" s="323"/>
      <c r="G78" s="323"/>
      <c r="H78" s="324"/>
      <c r="I78" s="322"/>
      <c r="J78" s="323"/>
      <c r="K78" s="323"/>
      <c r="L78" s="323"/>
      <c r="M78" s="323"/>
      <c r="N78" s="378">
        <f t="shared" ref="N78:N81" si="55">SUM(B78:M78)</f>
        <v>0</v>
      </c>
      <c r="O78" s="332"/>
      <c r="P78" s="323"/>
      <c r="Q78" s="323"/>
      <c r="R78" s="323"/>
      <c r="S78" s="323"/>
      <c r="T78" s="323"/>
      <c r="U78" s="324"/>
      <c r="V78" s="322"/>
      <c r="W78" s="323"/>
      <c r="X78" s="323"/>
      <c r="Y78" s="323"/>
      <c r="Z78" s="323"/>
      <c r="AA78" s="378">
        <f t="shared" ref="AA78:AA81" si="56">SUM(O78:Z78)</f>
        <v>0</v>
      </c>
      <c r="AB78" s="332"/>
      <c r="AC78" s="323"/>
      <c r="AD78" s="323"/>
      <c r="AE78" s="323"/>
      <c r="AF78" s="323"/>
      <c r="AG78" s="323"/>
      <c r="AH78" s="324"/>
      <c r="AI78" s="322"/>
      <c r="AJ78" s="323"/>
      <c r="AK78" s="323"/>
      <c r="AL78" s="323"/>
      <c r="AM78" s="323"/>
      <c r="AN78" s="378">
        <f t="shared" ref="AN78:AN81" si="57">SUM(AB78:AM78)</f>
        <v>0</v>
      </c>
    </row>
    <row r="79" spans="1:40" ht="15.75" customHeight="1" x14ac:dyDescent="0.25">
      <c r="A79" s="435"/>
      <c r="B79" s="332"/>
      <c r="C79" s="323"/>
      <c r="D79" s="323"/>
      <c r="E79" s="323"/>
      <c r="F79" s="323"/>
      <c r="G79" s="323"/>
      <c r="H79" s="324"/>
      <c r="I79" s="322"/>
      <c r="J79" s="323"/>
      <c r="K79" s="323"/>
      <c r="L79" s="323"/>
      <c r="M79" s="323"/>
      <c r="N79" s="379">
        <f t="shared" si="55"/>
        <v>0</v>
      </c>
      <c r="O79" s="332"/>
      <c r="P79" s="323"/>
      <c r="Q79" s="323"/>
      <c r="R79" s="323"/>
      <c r="S79" s="323"/>
      <c r="T79" s="323"/>
      <c r="U79" s="324"/>
      <c r="V79" s="322"/>
      <c r="W79" s="323"/>
      <c r="X79" s="323"/>
      <c r="Y79" s="323"/>
      <c r="Z79" s="323"/>
      <c r="AA79" s="379">
        <f t="shared" si="56"/>
        <v>0</v>
      </c>
      <c r="AB79" s="332"/>
      <c r="AC79" s="323"/>
      <c r="AD79" s="323"/>
      <c r="AE79" s="323"/>
      <c r="AF79" s="323"/>
      <c r="AG79" s="323"/>
      <c r="AH79" s="324"/>
      <c r="AI79" s="322"/>
      <c r="AJ79" s="323"/>
      <c r="AK79" s="323"/>
      <c r="AL79" s="323"/>
      <c r="AM79" s="323"/>
      <c r="AN79" s="379">
        <f t="shared" si="57"/>
        <v>0</v>
      </c>
    </row>
    <row r="80" spans="1:40" ht="15.75" customHeight="1" x14ac:dyDescent="0.25">
      <c r="A80" s="432"/>
      <c r="B80" s="332"/>
      <c r="C80" s="323"/>
      <c r="D80" s="323"/>
      <c r="E80" s="323"/>
      <c r="F80" s="323"/>
      <c r="G80" s="323"/>
      <c r="H80" s="324"/>
      <c r="I80" s="322"/>
      <c r="J80" s="323"/>
      <c r="K80" s="323"/>
      <c r="L80" s="323"/>
      <c r="M80" s="323"/>
      <c r="N80" s="366">
        <f t="shared" si="55"/>
        <v>0</v>
      </c>
      <c r="O80" s="332"/>
      <c r="P80" s="323"/>
      <c r="Q80" s="323"/>
      <c r="R80" s="323"/>
      <c r="S80" s="323"/>
      <c r="T80" s="323"/>
      <c r="U80" s="324"/>
      <c r="V80" s="322"/>
      <c r="W80" s="323"/>
      <c r="X80" s="323"/>
      <c r="Y80" s="323"/>
      <c r="Z80" s="323"/>
      <c r="AA80" s="366">
        <f t="shared" si="56"/>
        <v>0</v>
      </c>
      <c r="AB80" s="332"/>
      <c r="AC80" s="323"/>
      <c r="AD80" s="323"/>
      <c r="AE80" s="323"/>
      <c r="AF80" s="323"/>
      <c r="AG80" s="323"/>
      <c r="AH80" s="324"/>
      <c r="AI80" s="322"/>
      <c r="AJ80" s="323"/>
      <c r="AK80" s="323"/>
      <c r="AL80" s="323"/>
      <c r="AM80" s="323"/>
      <c r="AN80" s="366">
        <f t="shared" si="57"/>
        <v>0</v>
      </c>
    </row>
    <row r="81" spans="1:40" ht="15.75" customHeight="1" thickBot="1" x14ac:dyDescent="0.3">
      <c r="A81" s="434"/>
      <c r="B81" s="333"/>
      <c r="C81" s="325"/>
      <c r="D81" s="325"/>
      <c r="E81" s="325"/>
      <c r="F81" s="325"/>
      <c r="G81" s="325"/>
      <c r="H81" s="325"/>
      <c r="I81" s="322"/>
      <c r="J81" s="325"/>
      <c r="K81" s="325"/>
      <c r="L81" s="325"/>
      <c r="M81" s="325"/>
      <c r="N81" s="377">
        <f t="shared" si="55"/>
        <v>0</v>
      </c>
      <c r="O81" s="333"/>
      <c r="P81" s="325"/>
      <c r="Q81" s="325"/>
      <c r="R81" s="325"/>
      <c r="S81" s="325"/>
      <c r="T81" s="325"/>
      <c r="U81" s="325"/>
      <c r="V81" s="322"/>
      <c r="W81" s="325"/>
      <c r="X81" s="325"/>
      <c r="Y81" s="325"/>
      <c r="Z81" s="325"/>
      <c r="AA81" s="377">
        <f t="shared" si="56"/>
        <v>0</v>
      </c>
      <c r="AB81" s="333"/>
      <c r="AC81" s="325"/>
      <c r="AD81" s="325"/>
      <c r="AE81" s="325"/>
      <c r="AF81" s="325"/>
      <c r="AG81" s="325"/>
      <c r="AH81" s="325"/>
      <c r="AI81" s="322"/>
      <c r="AJ81" s="325"/>
      <c r="AK81" s="325"/>
      <c r="AL81" s="325"/>
      <c r="AM81" s="325"/>
      <c r="AN81" s="377">
        <f t="shared" si="57"/>
        <v>0</v>
      </c>
    </row>
    <row r="82" spans="1:40" ht="15.75" customHeight="1" thickBot="1" x14ac:dyDescent="0.3">
      <c r="A82" s="428" t="s">
        <v>152</v>
      </c>
      <c r="B82" s="360">
        <f>SUM(B78:B81)</f>
        <v>0</v>
      </c>
      <c r="C82" s="360">
        <f>SUM(C78:C81)</f>
        <v>0</v>
      </c>
      <c r="D82" s="360">
        <f t="shared" ref="D82" si="58">SUM(D78:D81)</f>
        <v>0</v>
      </c>
      <c r="E82" s="360">
        <f t="shared" ref="E82" si="59">SUM(E78:E81)</f>
        <v>0</v>
      </c>
      <c r="F82" s="360">
        <f t="shared" ref="F82" si="60">SUM(F78:F81)</f>
        <v>0</v>
      </c>
      <c r="G82" s="360">
        <f t="shared" ref="G82" si="61">SUM(G78:G81)</f>
        <v>0</v>
      </c>
      <c r="H82" s="360">
        <f t="shared" ref="H82" si="62">SUM(H78:H81)</f>
        <v>0</v>
      </c>
      <c r="I82" s="360">
        <f t="shared" ref="I82" si="63">SUM(I78:I81)</f>
        <v>0</v>
      </c>
      <c r="J82" s="360">
        <f t="shared" ref="J82" si="64">SUM(J78:J81)</f>
        <v>0</v>
      </c>
      <c r="K82" s="360">
        <f t="shared" ref="K82" si="65">SUM(K78:K81)</f>
        <v>0</v>
      </c>
      <c r="L82" s="360">
        <f t="shared" ref="L82" si="66">SUM(L78:L81)</f>
        <v>0</v>
      </c>
      <c r="M82" s="360">
        <f t="shared" ref="M82" si="67">SUM(M78:M81)</f>
        <v>0</v>
      </c>
      <c r="N82" s="369">
        <f>SUM(N80:N81)</f>
        <v>0</v>
      </c>
      <c r="O82" s="360">
        <f>SUM(O78:O81)</f>
        <v>0</v>
      </c>
      <c r="P82" s="360">
        <f>SUM(P78:P81)</f>
        <v>0</v>
      </c>
      <c r="Q82" s="360">
        <f t="shared" ref="Q82:Z82" si="68">SUM(Q78:Q81)</f>
        <v>0</v>
      </c>
      <c r="R82" s="360">
        <f t="shared" si="68"/>
        <v>0</v>
      </c>
      <c r="S82" s="360">
        <f t="shared" si="68"/>
        <v>0</v>
      </c>
      <c r="T82" s="360">
        <f t="shared" si="68"/>
        <v>0</v>
      </c>
      <c r="U82" s="360">
        <f t="shared" si="68"/>
        <v>0</v>
      </c>
      <c r="V82" s="360">
        <f t="shared" si="68"/>
        <v>0</v>
      </c>
      <c r="W82" s="360">
        <f t="shared" si="68"/>
        <v>0</v>
      </c>
      <c r="X82" s="360">
        <f t="shared" si="68"/>
        <v>0</v>
      </c>
      <c r="Y82" s="360">
        <f t="shared" si="68"/>
        <v>0</v>
      </c>
      <c r="Z82" s="360">
        <f t="shared" si="68"/>
        <v>0</v>
      </c>
      <c r="AA82" s="369">
        <f>SUM(AA80:AA81)</f>
        <v>0</v>
      </c>
      <c r="AB82" s="360">
        <f>SUM(AB78:AB81)</f>
        <v>0</v>
      </c>
      <c r="AC82" s="360">
        <f>SUM(AC78:AC81)</f>
        <v>0</v>
      </c>
      <c r="AD82" s="360">
        <f t="shared" ref="AD82:AM82" si="69">SUM(AD78:AD81)</f>
        <v>0</v>
      </c>
      <c r="AE82" s="360">
        <f t="shared" si="69"/>
        <v>0</v>
      </c>
      <c r="AF82" s="360">
        <f t="shared" si="69"/>
        <v>0</v>
      </c>
      <c r="AG82" s="360">
        <f t="shared" si="69"/>
        <v>0</v>
      </c>
      <c r="AH82" s="360">
        <f t="shared" si="69"/>
        <v>0</v>
      </c>
      <c r="AI82" s="360">
        <f t="shared" si="69"/>
        <v>0</v>
      </c>
      <c r="AJ82" s="360">
        <f t="shared" si="69"/>
        <v>0</v>
      </c>
      <c r="AK82" s="360">
        <f t="shared" si="69"/>
        <v>0</v>
      </c>
      <c r="AL82" s="360">
        <f t="shared" si="69"/>
        <v>0</v>
      </c>
      <c r="AM82" s="360">
        <f t="shared" si="69"/>
        <v>0</v>
      </c>
      <c r="AN82" s="369">
        <f>SUM(AN80:AN81)</f>
        <v>0</v>
      </c>
    </row>
    <row r="83" spans="1:40" ht="15.75" customHeight="1" thickBot="1" x14ac:dyDescent="0.3">
      <c r="A83" s="400"/>
      <c r="B83" s="330"/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9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9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401"/>
    </row>
    <row r="84" spans="1:40" ht="15.75" customHeight="1" thickTop="1" thickBot="1" x14ac:dyDescent="0.3">
      <c r="A84" s="429" t="s">
        <v>153</v>
      </c>
      <c r="B84" s="180" t="s">
        <v>164</v>
      </c>
      <c r="C84" s="180" t="s">
        <v>165</v>
      </c>
      <c r="D84" s="181" t="s">
        <v>166</v>
      </c>
      <c r="E84" s="178" t="s">
        <v>167</v>
      </c>
      <c r="F84" s="178" t="s">
        <v>168</v>
      </c>
      <c r="G84" s="178" t="s">
        <v>169</v>
      </c>
      <c r="H84" s="178" t="s">
        <v>170</v>
      </c>
      <c r="I84" s="178" t="s">
        <v>171</v>
      </c>
      <c r="J84" s="178" t="s">
        <v>172</v>
      </c>
      <c r="K84" s="178" t="s">
        <v>173</v>
      </c>
      <c r="L84" s="178" t="s">
        <v>174</v>
      </c>
      <c r="M84" s="178" t="s">
        <v>175</v>
      </c>
      <c r="N84" s="179" t="s">
        <v>140</v>
      </c>
      <c r="O84" s="180" t="s">
        <v>176</v>
      </c>
      <c r="P84" s="181" t="s">
        <v>177</v>
      </c>
      <c r="Q84" s="178" t="s">
        <v>178</v>
      </c>
      <c r="R84" s="178" t="s">
        <v>179</v>
      </c>
      <c r="S84" s="178" t="s">
        <v>180</v>
      </c>
      <c r="T84" s="178" t="s">
        <v>181</v>
      </c>
      <c r="U84" s="178" t="s">
        <v>182</v>
      </c>
      <c r="V84" s="178" t="s">
        <v>183</v>
      </c>
      <c r="W84" s="178" t="s">
        <v>184</v>
      </c>
      <c r="X84" s="178" t="s">
        <v>185</v>
      </c>
      <c r="Y84" s="178" t="s">
        <v>186</v>
      </c>
      <c r="Z84" s="178" t="s">
        <v>187</v>
      </c>
      <c r="AA84" s="179" t="s">
        <v>141</v>
      </c>
      <c r="AB84" s="180" t="s">
        <v>188</v>
      </c>
      <c r="AC84" s="181" t="s">
        <v>189</v>
      </c>
      <c r="AD84" s="178" t="s">
        <v>190</v>
      </c>
      <c r="AE84" s="178" t="s">
        <v>191</v>
      </c>
      <c r="AF84" s="178" t="s">
        <v>192</v>
      </c>
      <c r="AG84" s="178" t="s">
        <v>193</v>
      </c>
      <c r="AH84" s="178" t="s">
        <v>194</v>
      </c>
      <c r="AI84" s="178" t="s">
        <v>195</v>
      </c>
      <c r="AJ84" s="178" t="s">
        <v>196</v>
      </c>
      <c r="AK84" s="178" t="s">
        <v>197</v>
      </c>
      <c r="AL84" s="178" t="s">
        <v>198</v>
      </c>
      <c r="AM84" s="178" t="s">
        <v>199</v>
      </c>
      <c r="AN84" s="295" t="s">
        <v>200</v>
      </c>
    </row>
    <row r="85" spans="1:40" ht="15.75" customHeight="1" x14ac:dyDescent="0.25">
      <c r="A85" s="430"/>
      <c r="B85" s="332"/>
      <c r="C85" s="323"/>
      <c r="D85" s="323"/>
      <c r="E85" s="323"/>
      <c r="F85" s="323"/>
      <c r="G85" s="323"/>
      <c r="H85" s="324"/>
      <c r="I85" s="322"/>
      <c r="J85" s="323"/>
      <c r="K85" s="323"/>
      <c r="L85" s="323"/>
      <c r="M85" s="323"/>
      <c r="N85" s="361">
        <f t="shared" ref="N85:N88" si="70">SUM(B85:M85)</f>
        <v>0</v>
      </c>
      <c r="O85" s="332"/>
      <c r="P85" s="323"/>
      <c r="Q85" s="323"/>
      <c r="R85" s="323"/>
      <c r="S85" s="323"/>
      <c r="T85" s="323"/>
      <c r="U85" s="324"/>
      <c r="V85" s="322"/>
      <c r="W85" s="323"/>
      <c r="X85" s="323"/>
      <c r="Y85" s="323"/>
      <c r="Z85" s="323"/>
      <c r="AA85" s="361">
        <f t="shared" ref="AA85:AA88" si="71">SUM(O85:Z85)</f>
        <v>0</v>
      </c>
      <c r="AB85" s="332"/>
      <c r="AC85" s="323"/>
      <c r="AD85" s="323"/>
      <c r="AE85" s="323"/>
      <c r="AF85" s="323"/>
      <c r="AG85" s="323"/>
      <c r="AH85" s="324"/>
      <c r="AI85" s="322"/>
      <c r="AJ85" s="323"/>
      <c r="AK85" s="323"/>
      <c r="AL85" s="323"/>
      <c r="AM85" s="323"/>
      <c r="AN85" s="431">
        <f t="shared" ref="AN85:AN88" si="72">SUM(AB85:AM85)</f>
        <v>0</v>
      </c>
    </row>
    <row r="86" spans="1:40" ht="15.75" customHeight="1" x14ac:dyDescent="0.25">
      <c r="A86" s="435"/>
      <c r="B86" s="332"/>
      <c r="C86" s="323"/>
      <c r="D86" s="323"/>
      <c r="E86" s="323"/>
      <c r="F86" s="323"/>
      <c r="G86" s="323"/>
      <c r="H86" s="324"/>
      <c r="I86" s="322"/>
      <c r="J86" s="323"/>
      <c r="K86" s="323"/>
      <c r="L86" s="323"/>
      <c r="M86" s="323"/>
      <c r="N86" s="374">
        <f t="shared" si="70"/>
        <v>0</v>
      </c>
      <c r="O86" s="332"/>
      <c r="P86" s="323"/>
      <c r="Q86" s="323"/>
      <c r="R86" s="323"/>
      <c r="S86" s="323"/>
      <c r="T86" s="323"/>
      <c r="U86" s="324"/>
      <c r="V86" s="322"/>
      <c r="W86" s="323"/>
      <c r="X86" s="323"/>
      <c r="Y86" s="323"/>
      <c r="Z86" s="323"/>
      <c r="AA86" s="374">
        <f t="shared" si="71"/>
        <v>0</v>
      </c>
      <c r="AB86" s="332"/>
      <c r="AC86" s="323"/>
      <c r="AD86" s="323"/>
      <c r="AE86" s="323"/>
      <c r="AF86" s="323"/>
      <c r="AG86" s="323"/>
      <c r="AH86" s="324"/>
      <c r="AI86" s="322"/>
      <c r="AJ86" s="323"/>
      <c r="AK86" s="323"/>
      <c r="AL86" s="323"/>
      <c r="AM86" s="323"/>
      <c r="AN86" s="436">
        <f t="shared" si="72"/>
        <v>0</v>
      </c>
    </row>
    <row r="87" spans="1:40" ht="15.75" customHeight="1" x14ac:dyDescent="0.25">
      <c r="A87" s="432"/>
      <c r="B87" s="332"/>
      <c r="C87" s="323"/>
      <c r="D87" s="323"/>
      <c r="E87" s="323"/>
      <c r="F87" s="323"/>
      <c r="G87" s="323"/>
      <c r="H87" s="324"/>
      <c r="I87" s="322"/>
      <c r="J87" s="323"/>
      <c r="K87" s="323"/>
      <c r="L87" s="323"/>
      <c r="M87" s="323"/>
      <c r="N87" s="362">
        <f t="shared" si="70"/>
        <v>0</v>
      </c>
      <c r="O87" s="332"/>
      <c r="P87" s="323"/>
      <c r="Q87" s="323"/>
      <c r="R87" s="323"/>
      <c r="S87" s="323"/>
      <c r="T87" s="323"/>
      <c r="U87" s="324"/>
      <c r="V87" s="322"/>
      <c r="W87" s="323"/>
      <c r="X87" s="323"/>
      <c r="Y87" s="323"/>
      <c r="Z87" s="323"/>
      <c r="AA87" s="362">
        <f t="shared" si="71"/>
        <v>0</v>
      </c>
      <c r="AB87" s="332"/>
      <c r="AC87" s="323"/>
      <c r="AD87" s="323"/>
      <c r="AE87" s="323"/>
      <c r="AF87" s="323"/>
      <c r="AG87" s="323"/>
      <c r="AH87" s="324"/>
      <c r="AI87" s="322"/>
      <c r="AJ87" s="323"/>
      <c r="AK87" s="323"/>
      <c r="AL87" s="323"/>
      <c r="AM87" s="323"/>
      <c r="AN87" s="433">
        <f t="shared" si="72"/>
        <v>0</v>
      </c>
    </row>
    <row r="88" spans="1:40" ht="15.75" customHeight="1" thickBot="1" x14ac:dyDescent="0.3">
      <c r="A88" s="434"/>
      <c r="B88" s="333"/>
      <c r="C88" s="325"/>
      <c r="D88" s="325"/>
      <c r="E88" s="325"/>
      <c r="F88" s="325"/>
      <c r="G88" s="325"/>
      <c r="H88" s="325"/>
      <c r="I88" s="322"/>
      <c r="J88" s="325"/>
      <c r="K88" s="325"/>
      <c r="L88" s="325"/>
      <c r="M88" s="325"/>
      <c r="N88" s="488">
        <f t="shared" si="70"/>
        <v>0</v>
      </c>
      <c r="O88" s="333"/>
      <c r="P88" s="325"/>
      <c r="Q88" s="325"/>
      <c r="R88" s="325"/>
      <c r="S88" s="325"/>
      <c r="T88" s="325"/>
      <c r="U88" s="325"/>
      <c r="V88" s="322"/>
      <c r="W88" s="325"/>
      <c r="X88" s="325"/>
      <c r="Y88" s="325"/>
      <c r="Z88" s="325"/>
      <c r="AA88" s="363">
        <f t="shared" si="71"/>
        <v>0</v>
      </c>
      <c r="AB88" s="333"/>
      <c r="AC88" s="325"/>
      <c r="AD88" s="325"/>
      <c r="AE88" s="325"/>
      <c r="AF88" s="325"/>
      <c r="AG88" s="325"/>
      <c r="AH88" s="325"/>
      <c r="AI88" s="322"/>
      <c r="AJ88" s="325"/>
      <c r="AK88" s="325"/>
      <c r="AL88" s="325"/>
      <c r="AM88" s="325"/>
      <c r="AN88" s="489">
        <f t="shared" si="72"/>
        <v>0</v>
      </c>
    </row>
    <row r="89" spans="1:40" ht="15.75" customHeight="1" thickBot="1" x14ac:dyDescent="0.3">
      <c r="A89" s="437" t="s">
        <v>154</v>
      </c>
      <c r="B89" s="360">
        <f>SUM(B85:B88)</f>
        <v>0</v>
      </c>
      <c r="C89" s="360">
        <f>SUM(C85:C88)</f>
        <v>0</v>
      </c>
      <c r="D89" s="360">
        <f t="shared" ref="D89" si="73">SUM(D85:D88)</f>
        <v>0</v>
      </c>
      <c r="E89" s="360">
        <f t="shared" ref="E89" si="74">SUM(E85:E88)</f>
        <v>0</v>
      </c>
      <c r="F89" s="360">
        <f t="shared" ref="F89" si="75">SUM(F85:F88)</f>
        <v>0</v>
      </c>
      <c r="G89" s="360">
        <f t="shared" ref="G89" si="76">SUM(G85:G88)</f>
        <v>0</v>
      </c>
      <c r="H89" s="360">
        <f t="shared" ref="H89" si="77">SUM(H85:H88)</f>
        <v>0</v>
      </c>
      <c r="I89" s="360">
        <f t="shared" ref="I89" si="78">SUM(I85:I88)</f>
        <v>0</v>
      </c>
      <c r="J89" s="360">
        <f t="shared" ref="J89" si="79">SUM(J85:J88)</f>
        <v>0</v>
      </c>
      <c r="K89" s="360">
        <f t="shared" ref="K89" si="80">SUM(K85:K88)</f>
        <v>0</v>
      </c>
      <c r="L89" s="360">
        <f t="shared" ref="L89" si="81">SUM(L85:L88)</f>
        <v>0</v>
      </c>
      <c r="M89" s="360">
        <f t="shared" ref="M89" si="82">SUM(M85:M88)</f>
        <v>0</v>
      </c>
      <c r="N89" s="177">
        <f>SUM(N87:N88)</f>
        <v>0</v>
      </c>
      <c r="O89" s="360">
        <f>SUM(O85:O88)</f>
        <v>0</v>
      </c>
      <c r="P89" s="360">
        <f>SUM(P85:P88)</f>
        <v>0</v>
      </c>
      <c r="Q89" s="360">
        <f t="shared" ref="Q89:Z89" si="83">SUM(Q85:Q88)</f>
        <v>0</v>
      </c>
      <c r="R89" s="360">
        <f t="shared" si="83"/>
        <v>0</v>
      </c>
      <c r="S89" s="360">
        <f t="shared" si="83"/>
        <v>0</v>
      </c>
      <c r="T89" s="360">
        <f t="shared" si="83"/>
        <v>0</v>
      </c>
      <c r="U89" s="360">
        <f t="shared" si="83"/>
        <v>0</v>
      </c>
      <c r="V89" s="360">
        <f t="shared" si="83"/>
        <v>0</v>
      </c>
      <c r="W89" s="360">
        <f t="shared" si="83"/>
        <v>0</v>
      </c>
      <c r="X89" s="360">
        <f t="shared" si="83"/>
        <v>0</v>
      </c>
      <c r="Y89" s="360">
        <f t="shared" si="83"/>
        <v>0</v>
      </c>
      <c r="Z89" s="360">
        <f t="shared" si="83"/>
        <v>0</v>
      </c>
      <c r="AA89" s="177">
        <f>SUM(AA87:AA88)</f>
        <v>0</v>
      </c>
      <c r="AB89" s="360">
        <f>SUM(AB85:AB88)</f>
        <v>0</v>
      </c>
      <c r="AC89" s="360">
        <f>SUM(AC85:AC88)</f>
        <v>0</v>
      </c>
      <c r="AD89" s="360">
        <f t="shared" ref="AD89:AM89" si="84">SUM(AD85:AD88)</f>
        <v>0</v>
      </c>
      <c r="AE89" s="360">
        <f t="shared" si="84"/>
        <v>0</v>
      </c>
      <c r="AF89" s="360">
        <f t="shared" si="84"/>
        <v>0</v>
      </c>
      <c r="AG89" s="360">
        <f t="shared" si="84"/>
        <v>0</v>
      </c>
      <c r="AH89" s="360">
        <f t="shared" si="84"/>
        <v>0</v>
      </c>
      <c r="AI89" s="360">
        <f t="shared" si="84"/>
        <v>0</v>
      </c>
      <c r="AJ89" s="360">
        <f t="shared" si="84"/>
        <v>0</v>
      </c>
      <c r="AK89" s="360">
        <f t="shared" si="84"/>
        <v>0</v>
      </c>
      <c r="AL89" s="360">
        <f t="shared" si="84"/>
        <v>0</v>
      </c>
      <c r="AM89" s="360">
        <f t="shared" si="84"/>
        <v>0</v>
      </c>
      <c r="AN89" s="263">
        <f>SUM(AN87:AN88)</f>
        <v>0</v>
      </c>
    </row>
    <row r="90" spans="1:40" ht="15.75" customHeight="1" thickBot="1" x14ac:dyDescent="0.3">
      <c r="A90" s="400"/>
      <c r="B90" s="330"/>
      <c r="C90" s="330"/>
      <c r="D90" s="330"/>
      <c r="E90" s="330"/>
      <c r="F90" s="330"/>
      <c r="G90" s="330"/>
      <c r="H90" s="330"/>
      <c r="I90" s="330"/>
      <c r="J90" s="330"/>
      <c r="K90" s="330"/>
      <c r="L90" s="330"/>
      <c r="M90" s="330"/>
      <c r="N90" s="336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6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401"/>
    </row>
    <row r="91" spans="1:40" ht="15.75" customHeight="1" thickTop="1" thickBot="1" x14ac:dyDescent="0.3">
      <c r="A91" s="429" t="s">
        <v>155</v>
      </c>
      <c r="B91" s="180" t="s">
        <v>164</v>
      </c>
      <c r="C91" s="180" t="s">
        <v>165</v>
      </c>
      <c r="D91" s="181" t="s">
        <v>166</v>
      </c>
      <c r="E91" s="178" t="s">
        <v>167</v>
      </c>
      <c r="F91" s="178" t="s">
        <v>168</v>
      </c>
      <c r="G91" s="178" t="s">
        <v>169</v>
      </c>
      <c r="H91" s="178" t="s">
        <v>170</v>
      </c>
      <c r="I91" s="178" t="s">
        <v>171</v>
      </c>
      <c r="J91" s="178" t="s">
        <v>172</v>
      </c>
      <c r="K91" s="178" t="s">
        <v>173</v>
      </c>
      <c r="L91" s="178" t="s">
        <v>174</v>
      </c>
      <c r="M91" s="178" t="s">
        <v>175</v>
      </c>
      <c r="N91" s="179" t="s">
        <v>140</v>
      </c>
      <c r="O91" s="180" t="s">
        <v>176</v>
      </c>
      <c r="P91" s="181" t="s">
        <v>177</v>
      </c>
      <c r="Q91" s="178" t="s">
        <v>178</v>
      </c>
      <c r="R91" s="178" t="s">
        <v>179</v>
      </c>
      <c r="S91" s="178" t="s">
        <v>180</v>
      </c>
      <c r="T91" s="178" t="s">
        <v>181</v>
      </c>
      <c r="U91" s="178" t="s">
        <v>182</v>
      </c>
      <c r="V91" s="178" t="s">
        <v>183</v>
      </c>
      <c r="W91" s="178" t="s">
        <v>184</v>
      </c>
      <c r="X91" s="178" t="s">
        <v>185</v>
      </c>
      <c r="Y91" s="178" t="s">
        <v>186</v>
      </c>
      <c r="Z91" s="178" t="s">
        <v>187</v>
      </c>
      <c r="AA91" s="179" t="s">
        <v>141</v>
      </c>
      <c r="AB91" s="180" t="s">
        <v>188</v>
      </c>
      <c r="AC91" s="181" t="s">
        <v>189</v>
      </c>
      <c r="AD91" s="178" t="s">
        <v>190</v>
      </c>
      <c r="AE91" s="178" t="s">
        <v>191</v>
      </c>
      <c r="AF91" s="178" t="s">
        <v>192</v>
      </c>
      <c r="AG91" s="178" t="s">
        <v>193</v>
      </c>
      <c r="AH91" s="178" t="s">
        <v>194</v>
      </c>
      <c r="AI91" s="178" t="s">
        <v>195</v>
      </c>
      <c r="AJ91" s="178" t="s">
        <v>196</v>
      </c>
      <c r="AK91" s="178" t="s">
        <v>197</v>
      </c>
      <c r="AL91" s="178" t="s">
        <v>198</v>
      </c>
      <c r="AM91" s="178" t="s">
        <v>199</v>
      </c>
      <c r="AN91" s="295" t="s">
        <v>200</v>
      </c>
    </row>
    <row r="92" spans="1:40" ht="15.75" customHeight="1" x14ac:dyDescent="0.25">
      <c r="A92" s="430"/>
      <c r="B92" s="332"/>
      <c r="C92" s="323"/>
      <c r="D92" s="323"/>
      <c r="E92" s="323"/>
      <c r="F92" s="323"/>
      <c r="G92" s="323"/>
      <c r="H92" s="324"/>
      <c r="I92" s="322"/>
      <c r="J92" s="323"/>
      <c r="K92" s="323"/>
      <c r="L92" s="323"/>
      <c r="M92" s="323"/>
      <c r="N92" s="361">
        <f t="shared" ref="N92:N95" si="85">SUM(B92:M92)</f>
        <v>0</v>
      </c>
      <c r="O92" s="332"/>
      <c r="P92" s="323"/>
      <c r="Q92" s="323"/>
      <c r="R92" s="323"/>
      <c r="S92" s="323"/>
      <c r="T92" s="323"/>
      <c r="U92" s="324"/>
      <c r="V92" s="322"/>
      <c r="W92" s="323"/>
      <c r="X92" s="323"/>
      <c r="Y92" s="323"/>
      <c r="Z92" s="323"/>
      <c r="AA92" s="361">
        <f t="shared" ref="AA92:AA95" si="86">SUM(O92:Z92)</f>
        <v>0</v>
      </c>
      <c r="AB92" s="332"/>
      <c r="AC92" s="323"/>
      <c r="AD92" s="323"/>
      <c r="AE92" s="323"/>
      <c r="AF92" s="323"/>
      <c r="AG92" s="323"/>
      <c r="AH92" s="324"/>
      <c r="AI92" s="322"/>
      <c r="AJ92" s="323"/>
      <c r="AK92" s="323"/>
      <c r="AL92" s="323"/>
      <c r="AM92" s="323"/>
      <c r="AN92" s="431">
        <f t="shared" ref="AN92:AN95" si="87">SUM(AB92:AM92)</f>
        <v>0</v>
      </c>
    </row>
    <row r="93" spans="1:40" ht="15.75" customHeight="1" x14ac:dyDescent="0.25">
      <c r="A93" s="435"/>
      <c r="B93" s="332"/>
      <c r="C93" s="323"/>
      <c r="D93" s="323"/>
      <c r="E93" s="323"/>
      <c r="F93" s="323"/>
      <c r="G93" s="323"/>
      <c r="H93" s="324"/>
      <c r="I93" s="322"/>
      <c r="J93" s="323"/>
      <c r="K93" s="323"/>
      <c r="L93" s="323"/>
      <c r="M93" s="323"/>
      <c r="N93" s="374">
        <f t="shared" si="85"/>
        <v>0</v>
      </c>
      <c r="O93" s="332"/>
      <c r="P93" s="323"/>
      <c r="Q93" s="323"/>
      <c r="R93" s="323"/>
      <c r="S93" s="323"/>
      <c r="T93" s="323"/>
      <c r="U93" s="324"/>
      <c r="V93" s="322"/>
      <c r="W93" s="323"/>
      <c r="X93" s="323"/>
      <c r="Y93" s="323"/>
      <c r="Z93" s="323"/>
      <c r="AA93" s="374">
        <f t="shared" si="86"/>
        <v>0</v>
      </c>
      <c r="AB93" s="332"/>
      <c r="AC93" s="323"/>
      <c r="AD93" s="323"/>
      <c r="AE93" s="323"/>
      <c r="AF93" s="323"/>
      <c r="AG93" s="323"/>
      <c r="AH93" s="324"/>
      <c r="AI93" s="322"/>
      <c r="AJ93" s="323"/>
      <c r="AK93" s="323"/>
      <c r="AL93" s="323"/>
      <c r="AM93" s="323"/>
      <c r="AN93" s="436">
        <f t="shared" si="87"/>
        <v>0</v>
      </c>
    </row>
    <row r="94" spans="1:40" ht="15.75" customHeight="1" x14ac:dyDescent="0.25">
      <c r="A94" s="432"/>
      <c r="B94" s="332"/>
      <c r="C94" s="323"/>
      <c r="D94" s="323"/>
      <c r="E94" s="323"/>
      <c r="F94" s="323"/>
      <c r="G94" s="323"/>
      <c r="H94" s="324"/>
      <c r="I94" s="322"/>
      <c r="J94" s="323"/>
      <c r="K94" s="323"/>
      <c r="L94" s="323"/>
      <c r="M94" s="323"/>
      <c r="N94" s="362">
        <f t="shared" si="85"/>
        <v>0</v>
      </c>
      <c r="O94" s="332"/>
      <c r="P94" s="323"/>
      <c r="Q94" s="323"/>
      <c r="R94" s="323"/>
      <c r="S94" s="323"/>
      <c r="T94" s="323"/>
      <c r="U94" s="324"/>
      <c r="V94" s="322"/>
      <c r="W94" s="323"/>
      <c r="X94" s="323"/>
      <c r="Y94" s="323"/>
      <c r="Z94" s="323"/>
      <c r="AA94" s="362">
        <f t="shared" si="86"/>
        <v>0</v>
      </c>
      <c r="AB94" s="332"/>
      <c r="AC94" s="323"/>
      <c r="AD94" s="323"/>
      <c r="AE94" s="323"/>
      <c r="AF94" s="323"/>
      <c r="AG94" s="323"/>
      <c r="AH94" s="324"/>
      <c r="AI94" s="322"/>
      <c r="AJ94" s="323"/>
      <c r="AK94" s="323"/>
      <c r="AL94" s="323"/>
      <c r="AM94" s="323"/>
      <c r="AN94" s="433">
        <f t="shared" si="87"/>
        <v>0</v>
      </c>
    </row>
    <row r="95" spans="1:40" ht="15.75" customHeight="1" thickBot="1" x14ac:dyDescent="0.3">
      <c r="A95" s="434"/>
      <c r="B95" s="333"/>
      <c r="C95" s="325"/>
      <c r="D95" s="325"/>
      <c r="E95" s="325"/>
      <c r="F95" s="325"/>
      <c r="G95" s="325"/>
      <c r="H95" s="325"/>
      <c r="I95" s="322"/>
      <c r="J95" s="325"/>
      <c r="K95" s="325"/>
      <c r="L95" s="325"/>
      <c r="M95" s="325"/>
      <c r="N95" s="488">
        <f t="shared" si="85"/>
        <v>0</v>
      </c>
      <c r="O95" s="333"/>
      <c r="P95" s="325"/>
      <c r="Q95" s="325"/>
      <c r="R95" s="325"/>
      <c r="S95" s="325"/>
      <c r="T95" s="325"/>
      <c r="U95" s="325"/>
      <c r="V95" s="322"/>
      <c r="W95" s="325"/>
      <c r="X95" s="325"/>
      <c r="Y95" s="325"/>
      <c r="Z95" s="325"/>
      <c r="AA95" s="363">
        <f t="shared" si="86"/>
        <v>0</v>
      </c>
      <c r="AB95" s="333"/>
      <c r="AC95" s="325"/>
      <c r="AD95" s="325"/>
      <c r="AE95" s="325"/>
      <c r="AF95" s="325"/>
      <c r="AG95" s="325"/>
      <c r="AH95" s="325"/>
      <c r="AI95" s="322"/>
      <c r="AJ95" s="325"/>
      <c r="AK95" s="325"/>
      <c r="AL95" s="325"/>
      <c r="AM95" s="325"/>
      <c r="AN95" s="489">
        <f t="shared" si="87"/>
        <v>0</v>
      </c>
    </row>
    <row r="96" spans="1:40" ht="15.75" customHeight="1" thickBot="1" x14ac:dyDescent="0.3">
      <c r="A96" s="437" t="s">
        <v>156</v>
      </c>
      <c r="B96" s="360">
        <f>SUM(B92:B95)</f>
        <v>0</v>
      </c>
      <c r="C96" s="360">
        <f>SUM(C92:C95)</f>
        <v>0</v>
      </c>
      <c r="D96" s="360">
        <f t="shared" ref="D96" si="88">SUM(D92:D95)</f>
        <v>0</v>
      </c>
      <c r="E96" s="360">
        <f t="shared" ref="E96" si="89">SUM(E92:E95)</f>
        <v>0</v>
      </c>
      <c r="F96" s="360">
        <f t="shared" ref="F96" si="90">SUM(F92:F95)</f>
        <v>0</v>
      </c>
      <c r="G96" s="360">
        <f t="shared" ref="G96" si="91">SUM(G92:G95)</f>
        <v>0</v>
      </c>
      <c r="H96" s="360">
        <f t="shared" ref="H96" si="92">SUM(H92:H95)</f>
        <v>0</v>
      </c>
      <c r="I96" s="360">
        <f t="shared" ref="I96" si="93">SUM(I92:I95)</f>
        <v>0</v>
      </c>
      <c r="J96" s="360">
        <f t="shared" ref="J96" si="94">SUM(J92:J95)</f>
        <v>0</v>
      </c>
      <c r="K96" s="360">
        <f t="shared" ref="K96" si="95">SUM(K92:K95)</f>
        <v>0</v>
      </c>
      <c r="L96" s="360">
        <f t="shared" ref="L96" si="96">SUM(L92:L95)</f>
        <v>0</v>
      </c>
      <c r="M96" s="360">
        <f t="shared" ref="M96" si="97">SUM(M92:M95)</f>
        <v>0</v>
      </c>
      <c r="N96" s="177">
        <f>SUM(N94:N95)</f>
        <v>0</v>
      </c>
      <c r="O96" s="360">
        <f>SUM(O92:O95)</f>
        <v>0</v>
      </c>
      <c r="P96" s="360">
        <f>SUM(P92:P95)</f>
        <v>0</v>
      </c>
      <c r="Q96" s="360">
        <f t="shared" ref="Q96:Z96" si="98">SUM(Q92:Q95)</f>
        <v>0</v>
      </c>
      <c r="R96" s="360">
        <f t="shared" si="98"/>
        <v>0</v>
      </c>
      <c r="S96" s="360">
        <f t="shared" si="98"/>
        <v>0</v>
      </c>
      <c r="T96" s="360">
        <f t="shared" si="98"/>
        <v>0</v>
      </c>
      <c r="U96" s="360">
        <f t="shared" si="98"/>
        <v>0</v>
      </c>
      <c r="V96" s="360">
        <f t="shared" si="98"/>
        <v>0</v>
      </c>
      <c r="W96" s="360">
        <f t="shared" si="98"/>
        <v>0</v>
      </c>
      <c r="X96" s="360">
        <f t="shared" si="98"/>
        <v>0</v>
      </c>
      <c r="Y96" s="360">
        <f t="shared" si="98"/>
        <v>0</v>
      </c>
      <c r="Z96" s="360">
        <f t="shared" si="98"/>
        <v>0</v>
      </c>
      <c r="AA96" s="177">
        <f>SUM(AA94:AA95)</f>
        <v>0</v>
      </c>
      <c r="AB96" s="360">
        <f>SUM(AB92:AB95)</f>
        <v>0</v>
      </c>
      <c r="AC96" s="360">
        <f>SUM(AC92:AC95)</f>
        <v>0</v>
      </c>
      <c r="AD96" s="360">
        <f t="shared" ref="AD96:AM96" si="99">SUM(AD92:AD95)</f>
        <v>0</v>
      </c>
      <c r="AE96" s="360">
        <f t="shared" si="99"/>
        <v>0</v>
      </c>
      <c r="AF96" s="360">
        <f t="shared" si="99"/>
        <v>0</v>
      </c>
      <c r="AG96" s="360">
        <f t="shared" si="99"/>
        <v>0</v>
      </c>
      <c r="AH96" s="360">
        <f t="shared" si="99"/>
        <v>0</v>
      </c>
      <c r="AI96" s="360">
        <f t="shared" si="99"/>
        <v>0</v>
      </c>
      <c r="AJ96" s="360">
        <f t="shared" si="99"/>
        <v>0</v>
      </c>
      <c r="AK96" s="360">
        <f t="shared" si="99"/>
        <v>0</v>
      </c>
      <c r="AL96" s="360">
        <f t="shared" si="99"/>
        <v>0</v>
      </c>
      <c r="AM96" s="360">
        <f t="shared" si="99"/>
        <v>0</v>
      </c>
      <c r="AN96" s="263">
        <f>SUM(AN94:AN95)</f>
        <v>0</v>
      </c>
    </row>
    <row r="97" spans="1:40" ht="15.75" customHeight="1" thickBot="1" x14ac:dyDescent="0.3">
      <c r="A97" s="400"/>
      <c r="B97" s="330"/>
      <c r="C97" s="330"/>
      <c r="D97" s="330"/>
      <c r="E97" s="330"/>
      <c r="F97" s="330"/>
      <c r="G97" s="330"/>
      <c r="H97" s="330"/>
      <c r="I97" s="330"/>
      <c r="J97" s="330"/>
      <c r="K97" s="330"/>
      <c r="L97" s="330"/>
      <c r="M97" s="330"/>
      <c r="N97" s="336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6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401"/>
    </row>
    <row r="98" spans="1:40" ht="15.75" customHeight="1" thickTop="1" thickBot="1" x14ac:dyDescent="0.3">
      <c r="A98" s="429" t="s">
        <v>157</v>
      </c>
      <c r="B98" s="180" t="s">
        <v>164</v>
      </c>
      <c r="C98" s="180" t="s">
        <v>165</v>
      </c>
      <c r="D98" s="181" t="s">
        <v>166</v>
      </c>
      <c r="E98" s="178" t="s">
        <v>167</v>
      </c>
      <c r="F98" s="178" t="s">
        <v>168</v>
      </c>
      <c r="G98" s="178" t="s">
        <v>169</v>
      </c>
      <c r="H98" s="178" t="s">
        <v>170</v>
      </c>
      <c r="I98" s="178" t="s">
        <v>171</v>
      </c>
      <c r="J98" s="178" t="s">
        <v>172</v>
      </c>
      <c r="K98" s="178" t="s">
        <v>173</v>
      </c>
      <c r="L98" s="178" t="s">
        <v>174</v>
      </c>
      <c r="M98" s="178" t="s">
        <v>175</v>
      </c>
      <c r="N98" s="179" t="s">
        <v>140</v>
      </c>
      <c r="O98" s="180" t="s">
        <v>176</v>
      </c>
      <c r="P98" s="181" t="s">
        <v>177</v>
      </c>
      <c r="Q98" s="178" t="s">
        <v>178</v>
      </c>
      <c r="R98" s="178" t="s">
        <v>179</v>
      </c>
      <c r="S98" s="178" t="s">
        <v>180</v>
      </c>
      <c r="T98" s="178" t="s">
        <v>181</v>
      </c>
      <c r="U98" s="178" t="s">
        <v>182</v>
      </c>
      <c r="V98" s="178" t="s">
        <v>183</v>
      </c>
      <c r="W98" s="178" t="s">
        <v>184</v>
      </c>
      <c r="X98" s="178" t="s">
        <v>185</v>
      </c>
      <c r="Y98" s="178" t="s">
        <v>186</v>
      </c>
      <c r="Z98" s="178" t="s">
        <v>187</v>
      </c>
      <c r="AA98" s="179" t="s">
        <v>141</v>
      </c>
      <c r="AB98" s="180" t="s">
        <v>188</v>
      </c>
      <c r="AC98" s="181" t="s">
        <v>189</v>
      </c>
      <c r="AD98" s="178" t="s">
        <v>190</v>
      </c>
      <c r="AE98" s="178" t="s">
        <v>191</v>
      </c>
      <c r="AF98" s="178" t="s">
        <v>192</v>
      </c>
      <c r="AG98" s="178" t="s">
        <v>193</v>
      </c>
      <c r="AH98" s="178" t="s">
        <v>194</v>
      </c>
      <c r="AI98" s="178" t="s">
        <v>195</v>
      </c>
      <c r="AJ98" s="178" t="s">
        <v>196</v>
      </c>
      <c r="AK98" s="178" t="s">
        <v>197</v>
      </c>
      <c r="AL98" s="178" t="s">
        <v>198</v>
      </c>
      <c r="AM98" s="178" t="s">
        <v>199</v>
      </c>
      <c r="AN98" s="295" t="s">
        <v>200</v>
      </c>
    </row>
    <row r="99" spans="1:40" ht="15.75" customHeight="1" x14ac:dyDescent="0.25">
      <c r="A99" s="430"/>
      <c r="B99" s="332"/>
      <c r="C99" s="323"/>
      <c r="D99" s="323"/>
      <c r="E99" s="323"/>
      <c r="F99" s="323"/>
      <c r="G99" s="323"/>
      <c r="H99" s="324"/>
      <c r="I99" s="322"/>
      <c r="J99" s="323"/>
      <c r="K99" s="323"/>
      <c r="L99" s="323"/>
      <c r="M99" s="323"/>
      <c r="N99" s="361">
        <f t="shared" ref="N99:N102" si="100">SUM(B99:M99)</f>
        <v>0</v>
      </c>
      <c r="O99" s="332"/>
      <c r="P99" s="323"/>
      <c r="Q99" s="323"/>
      <c r="R99" s="323"/>
      <c r="S99" s="323"/>
      <c r="T99" s="323"/>
      <c r="U99" s="324"/>
      <c r="V99" s="322"/>
      <c r="W99" s="323"/>
      <c r="X99" s="323"/>
      <c r="Y99" s="323"/>
      <c r="Z99" s="323"/>
      <c r="AA99" s="361">
        <f t="shared" ref="AA99:AA102" si="101">SUM(O99:Z99)</f>
        <v>0</v>
      </c>
      <c r="AB99" s="332"/>
      <c r="AC99" s="323"/>
      <c r="AD99" s="323"/>
      <c r="AE99" s="323"/>
      <c r="AF99" s="323"/>
      <c r="AG99" s="323"/>
      <c r="AH99" s="324"/>
      <c r="AI99" s="322"/>
      <c r="AJ99" s="323"/>
      <c r="AK99" s="323"/>
      <c r="AL99" s="323"/>
      <c r="AM99" s="323"/>
      <c r="AN99" s="431">
        <f t="shared" ref="AN99:AN102" si="102">SUM(AB99:AM99)</f>
        <v>0</v>
      </c>
    </row>
    <row r="100" spans="1:40" ht="15.75" customHeight="1" x14ac:dyDescent="0.25">
      <c r="A100" s="435"/>
      <c r="B100" s="332"/>
      <c r="C100" s="323"/>
      <c r="D100" s="323"/>
      <c r="E100" s="323"/>
      <c r="F100" s="323"/>
      <c r="G100" s="323"/>
      <c r="H100" s="324"/>
      <c r="I100" s="322"/>
      <c r="J100" s="323"/>
      <c r="K100" s="323"/>
      <c r="L100" s="323"/>
      <c r="M100" s="323"/>
      <c r="N100" s="374">
        <f t="shared" si="100"/>
        <v>0</v>
      </c>
      <c r="O100" s="332"/>
      <c r="P100" s="323"/>
      <c r="Q100" s="323"/>
      <c r="R100" s="323"/>
      <c r="S100" s="323"/>
      <c r="T100" s="323"/>
      <c r="U100" s="324"/>
      <c r="V100" s="322"/>
      <c r="W100" s="323"/>
      <c r="X100" s="323"/>
      <c r="Y100" s="323"/>
      <c r="Z100" s="323"/>
      <c r="AA100" s="374">
        <f t="shared" si="101"/>
        <v>0</v>
      </c>
      <c r="AB100" s="332"/>
      <c r="AC100" s="323"/>
      <c r="AD100" s="323"/>
      <c r="AE100" s="323"/>
      <c r="AF100" s="323"/>
      <c r="AG100" s="323"/>
      <c r="AH100" s="324"/>
      <c r="AI100" s="322"/>
      <c r="AJ100" s="323"/>
      <c r="AK100" s="323"/>
      <c r="AL100" s="323"/>
      <c r="AM100" s="323"/>
      <c r="AN100" s="436">
        <f t="shared" si="102"/>
        <v>0</v>
      </c>
    </row>
    <row r="101" spans="1:40" ht="15.75" customHeight="1" x14ac:dyDescent="0.25">
      <c r="A101" s="432"/>
      <c r="B101" s="332"/>
      <c r="C101" s="323"/>
      <c r="D101" s="323"/>
      <c r="E101" s="323"/>
      <c r="F101" s="323"/>
      <c r="G101" s="323"/>
      <c r="H101" s="324"/>
      <c r="I101" s="322"/>
      <c r="J101" s="323"/>
      <c r="K101" s="323"/>
      <c r="L101" s="323"/>
      <c r="M101" s="323"/>
      <c r="N101" s="362">
        <f t="shared" si="100"/>
        <v>0</v>
      </c>
      <c r="O101" s="332"/>
      <c r="P101" s="323"/>
      <c r="Q101" s="323"/>
      <c r="R101" s="323"/>
      <c r="S101" s="323"/>
      <c r="T101" s="323"/>
      <c r="U101" s="324"/>
      <c r="V101" s="322"/>
      <c r="W101" s="323"/>
      <c r="X101" s="323"/>
      <c r="Y101" s="323"/>
      <c r="Z101" s="323"/>
      <c r="AA101" s="362">
        <f t="shared" si="101"/>
        <v>0</v>
      </c>
      <c r="AB101" s="332"/>
      <c r="AC101" s="323"/>
      <c r="AD101" s="323"/>
      <c r="AE101" s="323"/>
      <c r="AF101" s="323"/>
      <c r="AG101" s="323"/>
      <c r="AH101" s="324"/>
      <c r="AI101" s="322"/>
      <c r="AJ101" s="323"/>
      <c r="AK101" s="323"/>
      <c r="AL101" s="323"/>
      <c r="AM101" s="323"/>
      <c r="AN101" s="433">
        <f t="shared" si="102"/>
        <v>0</v>
      </c>
    </row>
    <row r="102" spans="1:40" ht="15.75" customHeight="1" thickBot="1" x14ac:dyDescent="0.3">
      <c r="A102" s="434"/>
      <c r="B102" s="333"/>
      <c r="C102" s="325"/>
      <c r="D102" s="325"/>
      <c r="E102" s="325"/>
      <c r="F102" s="325"/>
      <c r="G102" s="325"/>
      <c r="H102" s="325"/>
      <c r="I102" s="322"/>
      <c r="J102" s="325"/>
      <c r="K102" s="325"/>
      <c r="L102" s="325"/>
      <c r="M102" s="325"/>
      <c r="N102" s="488">
        <f t="shared" si="100"/>
        <v>0</v>
      </c>
      <c r="O102" s="333"/>
      <c r="P102" s="325"/>
      <c r="Q102" s="325"/>
      <c r="R102" s="325"/>
      <c r="S102" s="325"/>
      <c r="T102" s="325"/>
      <c r="U102" s="325"/>
      <c r="V102" s="322"/>
      <c r="W102" s="325"/>
      <c r="X102" s="325"/>
      <c r="Y102" s="325"/>
      <c r="Z102" s="325"/>
      <c r="AA102" s="488">
        <f t="shared" si="101"/>
        <v>0</v>
      </c>
      <c r="AB102" s="333"/>
      <c r="AC102" s="325"/>
      <c r="AD102" s="325"/>
      <c r="AE102" s="325"/>
      <c r="AF102" s="325"/>
      <c r="AG102" s="325"/>
      <c r="AH102" s="325"/>
      <c r="AI102" s="322"/>
      <c r="AJ102" s="325"/>
      <c r="AK102" s="325"/>
      <c r="AL102" s="325"/>
      <c r="AM102" s="325"/>
      <c r="AN102" s="489">
        <f t="shared" si="102"/>
        <v>0</v>
      </c>
    </row>
    <row r="103" spans="1:40" ht="15.75" customHeight="1" thickBot="1" x14ac:dyDescent="0.3">
      <c r="A103" s="437" t="s">
        <v>158</v>
      </c>
      <c r="B103" s="360">
        <f>SUM(B99:B102)</f>
        <v>0</v>
      </c>
      <c r="C103" s="360">
        <f>SUM(C99:C102)</f>
        <v>0</v>
      </c>
      <c r="D103" s="360">
        <f t="shared" ref="D103" si="103">SUM(D99:D102)</f>
        <v>0</v>
      </c>
      <c r="E103" s="360">
        <f t="shared" ref="E103" si="104">SUM(E99:E102)</f>
        <v>0</v>
      </c>
      <c r="F103" s="360">
        <f t="shared" ref="F103" si="105">SUM(F99:F102)</f>
        <v>0</v>
      </c>
      <c r="G103" s="360">
        <f t="shared" ref="G103" si="106">SUM(G99:G102)</f>
        <v>0</v>
      </c>
      <c r="H103" s="360">
        <f t="shared" ref="H103" si="107">SUM(H99:H102)</f>
        <v>0</v>
      </c>
      <c r="I103" s="360">
        <f t="shared" ref="I103" si="108">SUM(I99:I102)</f>
        <v>0</v>
      </c>
      <c r="J103" s="360">
        <f t="shared" ref="J103" si="109">SUM(J99:J102)</f>
        <v>0</v>
      </c>
      <c r="K103" s="360">
        <f t="shared" ref="K103" si="110">SUM(K99:K102)</f>
        <v>0</v>
      </c>
      <c r="L103" s="360">
        <f t="shared" ref="L103" si="111">SUM(L99:L102)</f>
        <v>0</v>
      </c>
      <c r="M103" s="360">
        <f t="shared" ref="M103" si="112">SUM(M99:M102)</f>
        <v>0</v>
      </c>
      <c r="N103" s="177">
        <f>SUM(N101:N102)</f>
        <v>0</v>
      </c>
      <c r="O103" s="360">
        <f>SUM(O99:O102)</f>
        <v>0</v>
      </c>
      <c r="P103" s="360">
        <f>SUM(P99:P102)</f>
        <v>0</v>
      </c>
      <c r="Q103" s="360">
        <f t="shared" ref="Q103:Z103" si="113">SUM(Q99:Q102)</f>
        <v>0</v>
      </c>
      <c r="R103" s="360">
        <f t="shared" si="113"/>
        <v>0</v>
      </c>
      <c r="S103" s="360">
        <f t="shared" si="113"/>
        <v>0</v>
      </c>
      <c r="T103" s="360">
        <f t="shared" si="113"/>
        <v>0</v>
      </c>
      <c r="U103" s="360">
        <f t="shared" si="113"/>
        <v>0</v>
      </c>
      <c r="V103" s="360">
        <f t="shared" si="113"/>
        <v>0</v>
      </c>
      <c r="W103" s="360">
        <f t="shared" si="113"/>
        <v>0</v>
      </c>
      <c r="X103" s="360">
        <f t="shared" si="113"/>
        <v>0</v>
      </c>
      <c r="Y103" s="360">
        <f t="shared" si="113"/>
        <v>0</v>
      </c>
      <c r="Z103" s="360">
        <f t="shared" si="113"/>
        <v>0</v>
      </c>
      <c r="AA103" s="177">
        <f>SUM(AA101:AA102)</f>
        <v>0</v>
      </c>
      <c r="AB103" s="360">
        <f>SUM(AB99:AB102)</f>
        <v>0</v>
      </c>
      <c r="AC103" s="360">
        <f>SUM(AC99:AC102)</f>
        <v>0</v>
      </c>
      <c r="AD103" s="360">
        <f t="shared" ref="AD103:AM103" si="114">SUM(AD99:AD102)</f>
        <v>0</v>
      </c>
      <c r="AE103" s="360">
        <f t="shared" si="114"/>
        <v>0</v>
      </c>
      <c r="AF103" s="360">
        <f t="shared" si="114"/>
        <v>0</v>
      </c>
      <c r="AG103" s="360">
        <f t="shared" si="114"/>
        <v>0</v>
      </c>
      <c r="AH103" s="360">
        <f t="shared" si="114"/>
        <v>0</v>
      </c>
      <c r="AI103" s="360">
        <f t="shared" si="114"/>
        <v>0</v>
      </c>
      <c r="AJ103" s="360">
        <f t="shared" si="114"/>
        <v>0</v>
      </c>
      <c r="AK103" s="360">
        <f t="shared" si="114"/>
        <v>0</v>
      </c>
      <c r="AL103" s="360">
        <f t="shared" si="114"/>
        <v>0</v>
      </c>
      <c r="AM103" s="360">
        <f t="shared" si="114"/>
        <v>0</v>
      </c>
      <c r="AN103" s="263">
        <f>SUM(AN101:AN102)</f>
        <v>0</v>
      </c>
    </row>
    <row r="104" spans="1:40" ht="15.75" customHeight="1" thickBot="1" x14ac:dyDescent="0.3">
      <c r="A104" s="400"/>
      <c r="B104" s="330"/>
      <c r="C104" s="330"/>
      <c r="D104" s="330"/>
      <c r="E104" s="330"/>
      <c r="F104" s="330"/>
      <c r="G104" s="330"/>
      <c r="H104" s="330"/>
      <c r="I104" s="330"/>
      <c r="J104" s="330"/>
      <c r="K104" s="330"/>
      <c r="L104" s="330"/>
      <c r="M104" s="330"/>
      <c r="N104" s="336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6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401"/>
    </row>
    <row r="105" spans="1:40" ht="15.75" customHeight="1" thickBot="1" x14ac:dyDescent="0.3">
      <c r="A105" s="403" t="s">
        <v>104</v>
      </c>
      <c r="B105" s="176">
        <f>B69+B75+B82+B89+B96+B103</f>
        <v>0</v>
      </c>
      <c r="C105" s="176">
        <f>C69+C75+C82+C89+C96+C103</f>
        <v>0</v>
      </c>
      <c r="D105" s="176">
        <f t="shared" ref="D105:K105" si="115">D69+D75+D82+D89+D96+D103</f>
        <v>0</v>
      </c>
      <c r="E105" s="176">
        <f t="shared" si="115"/>
        <v>0</v>
      </c>
      <c r="F105" s="176">
        <f t="shared" si="115"/>
        <v>0</v>
      </c>
      <c r="G105" s="176">
        <f t="shared" si="115"/>
        <v>0</v>
      </c>
      <c r="H105" s="176">
        <f t="shared" si="115"/>
        <v>0</v>
      </c>
      <c r="I105" s="176">
        <f t="shared" si="115"/>
        <v>0</v>
      </c>
      <c r="J105" s="176">
        <f t="shared" si="115"/>
        <v>0</v>
      </c>
      <c r="K105" s="176">
        <f t="shared" si="115"/>
        <v>0</v>
      </c>
      <c r="L105" s="176">
        <f t="shared" ref="L105:M105" si="116">L69+L75+L82+L89+L96+L103</f>
        <v>0</v>
      </c>
      <c r="M105" s="176">
        <f t="shared" si="116"/>
        <v>0</v>
      </c>
      <c r="N105" s="177">
        <f>SUM(B105:M105)</f>
        <v>0</v>
      </c>
      <c r="O105" s="176">
        <f>O69+O75+O82+O89+O96+O103</f>
        <v>0</v>
      </c>
      <c r="P105" s="176">
        <f>P69+P75+P82+P89+P96+P103</f>
        <v>0</v>
      </c>
      <c r="Q105" s="176">
        <f t="shared" ref="Q105:Z105" si="117">Q69+Q75+Q82+Q89+Q96+Q103</f>
        <v>0</v>
      </c>
      <c r="R105" s="176">
        <f t="shared" si="117"/>
        <v>0</v>
      </c>
      <c r="S105" s="176">
        <f t="shared" si="117"/>
        <v>0</v>
      </c>
      <c r="T105" s="176">
        <f t="shared" si="117"/>
        <v>0</v>
      </c>
      <c r="U105" s="176">
        <f t="shared" si="117"/>
        <v>0</v>
      </c>
      <c r="V105" s="176">
        <f t="shared" si="117"/>
        <v>0</v>
      </c>
      <c r="W105" s="176">
        <f t="shared" si="117"/>
        <v>0</v>
      </c>
      <c r="X105" s="176">
        <f t="shared" si="117"/>
        <v>0</v>
      </c>
      <c r="Y105" s="176">
        <f t="shared" si="117"/>
        <v>0</v>
      </c>
      <c r="Z105" s="176">
        <f t="shared" si="117"/>
        <v>0</v>
      </c>
      <c r="AA105" s="177">
        <f>SUM(O105:Z105)</f>
        <v>0</v>
      </c>
      <c r="AB105" s="176">
        <f>AB69+AB75+AB82+AB89+AB96+AB103</f>
        <v>0</v>
      </c>
      <c r="AC105" s="176">
        <f>AC69+AC75+AC82+AC89+AC96+AC103</f>
        <v>0</v>
      </c>
      <c r="AD105" s="176">
        <f t="shared" ref="AD105:AM105" si="118">AD69+AD75+AD82+AD89+AD96+AD103</f>
        <v>0</v>
      </c>
      <c r="AE105" s="176">
        <f t="shared" si="118"/>
        <v>0</v>
      </c>
      <c r="AF105" s="176">
        <f t="shared" si="118"/>
        <v>0</v>
      </c>
      <c r="AG105" s="176">
        <f t="shared" si="118"/>
        <v>0</v>
      </c>
      <c r="AH105" s="176">
        <f t="shared" si="118"/>
        <v>0</v>
      </c>
      <c r="AI105" s="176">
        <f t="shared" si="118"/>
        <v>0</v>
      </c>
      <c r="AJ105" s="176">
        <f t="shared" si="118"/>
        <v>0</v>
      </c>
      <c r="AK105" s="176">
        <f t="shared" si="118"/>
        <v>0</v>
      </c>
      <c r="AL105" s="176">
        <f t="shared" si="118"/>
        <v>0</v>
      </c>
      <c r="AM105" s="176">
        <f t="shared" si="118"/>
        <v>0</v>
      </c>
      <c r="AN105" s="490">
        <f>SUM(AB105:AM105)</f>
        <v>0</v>
      </c>
    </row>
    <row r="106" spans="1:40" ht="15.75" customHeight="1" thickBot="1" x14ac:dyDescent="0.3">
      <c r="A106" s="404" t="s">
        <v>105</v>
      </c>
      <c r="B106" s="319">
        <f>B105/1000</f>
        <v>0</v>
      </c>
      <c r="C106" s="319">
        <f>C105/1000</f>
        <v>0</v>
      </c>
      <c r="D106" s="319">
        <f t="shared" ref="D106:K106" si="119">D105/1000</f>
        <v>0</v>
      </c>
      <c r="E106" s="319">
        <f t="shared" si="119"/>
        <v>0</v>
      </c>
      <c r="F106" s="319">
        <f t="shared" si="119"/>
        <v>0</v>
      </c>
      <c r="G106" s="319">
        <f t="shared" si="119"/>
        <v>0</v>
      </c>
      <c r="H106" s="319">
        <f t="shared" si="119"/>
        <v>0</v>
      </c>
      <c r="I106" s="319">
        <f t="shared" si="119"/>
        <v>0</v>
      </c>
      <c r="J106" s="319">
        <f t="shared" si="119"/>
        <v>0</v>
      </c>
      <c r="K106" s="319">
        <f t="shared" si="119"/>
        <v>0</v>
      </c>
      <c r="L106" s="319">
        <f t="shared" ref="L106" si="120">L105/1000</f>
        <v>0</v>
      </c>
      <c r="M106" s="319">
        <f t="shared" ref="M106" si="121">M105/1000</f>
        <v>0</v>
      </c>
      <c r="N106" s="177">
        <f>SUM(B106:M106)</f>
        <v>0</v>
      </c>
      <c r="O106" s="319">
        <f>O105/1000</f>
        <v>0</v>
      </c>
      <c r="P106" s="319">
        <f>P105/1000</f>
        <v>0</v>
      </c>
      <c r="Q106" s="319">
        <f t="shared" ref="Q106:Z106" si="122">Q105/1000</f>
        <v>0</v>
      </c>
      <c r="R106" s="319">
        <f t="shared" si="122"/>
        <v>0</v>
      </c>
      <c r="S106" s="319">
        <f t="shared" si="122"/>
        <v>0</v>
      </c>
      <c r="T106" s="319">
        <f t="shared" si="122"/>
        <v>0</v>
      </c>
      <c r="U106" s="319">
        <f t="shared" si="122"/>
        <v>0</v>
      </c>
      <c r="V106" s="319">
        <f t="shared" si="122"/>
        <v>0</v>
      </c>
      <c r="W106" s="319">
        <f t="shared" si="122"/>
        <v>0</v>
      </c>
      <c r="X106" s="319">
        <f t="shared" si="122"/>
        <v>0</v>
      </c>
      <c r="Y106" s="319">
        <f t="shared" si="122"/>
        <v>0</v>
      </c>
      <c r="Z106" s="319">
        <f t="shared" si="122"/>
        <v>0</v>
      </c>
      <c r="AA106" s="177">
        <f>SUM(O106:Z106)</f>
        <v>0</v>
      </c>
      <c r="AB106" s="319">
        <f>AB105/1000</f>
        <v>0</v>
      </c>
      <c r="AC106" s="319">
        <f>AC105/1000</f>
        <v>0</v>
      </c>
      <c r="AD106" s="319">
        <f t="shared" ref="AD106:AM106" si="123">AD105/1000</f>
        <v>0</v>
      </c>
      <c r="AE106" s="319">
        <f t="shared" si="123"/>
        <v>0</v>
      </c>
      <c r="AF106" s="319">
        <f t="shared" si="123"/>
        <v>0</v>
      </c>
      <c r="AG106" s="319">
        <f t="shared" si="123"/>
        <v>0</v>
      </c>
      <c r="AH106" s="319">
        <f t="shared" si="123"/>
        <v>0</v>
      </c>
      <c r="AI106" s="319">
        <f t="shared" si="123"/>
        <v>0</v>
      </c>
      <c r="AJ106" s="319">
        <f t="shared" si="123"/>
        <v>0</v>
      </c>
      <c r="AK106" s="319">
        <f t="shared" si="123"/>
        <v>0</v>
      </c>
      <c r="AL106" s="319">
        <f t="shared" si="123"/>
        <v>0</v>
      </c>
      <c r="AM106" s="319">
        <f t="shared" si="123"/>
        <v>0</v>
      </c>
      <c r="AN106" s="490">
        <f>SUM(AB106:AM106)</f>
        <v>0</v>
      </c>
    </row>
    <row r="107" spans="1:40" ht="15.75" customHeight="1" thickBot="1" x14ac:dyDescent="0.3">
      <c r="A107" s="578"/>
      <c r="B107" s="579"/>
      <c r="C107" s="579"/>
      <c r="D107" s="579"/>
      <c r="E107" s="579"/>
      <c r="F107" s="579"/>
      <c r="G107" s="579"/>
      <c r="H107" s="579"/>
      <c r="I107" s="579"/>
      <c r="J107" s="579"/>
      <c r="K107" s="579"/>
      <c r="L107" s="579"/>
      <c r="M107" s="579"/>
      <c r="N107" s="580"/>
      <c r="O107" s="579"/>
      <c r="P107" s="579"/>
      <c r="Q107" s="579"/>
      <c r="R107" s="579"/>
      <c r="S107" s="579"/>
      <c r="T107" s="579"/>
      <c r="U107" s="579"/>
      <c r="V107" s="579"/>
      <c r="W107" s="579"/>
      <c r="X107" s="579"/>
      <c r="Y107" s="579"/>
      <c r="Z107" s="579"/>
      <c r="AA107" s="580"/>
      <c r="AB107" s="579"/>
      <c r="AC107" s="579"/>
      <c r="AD107" s="579"/>
      <c r="AE107" s="579"/>
      <c r="AF107" s="579"/>
      <c r="AG107" s="579"/>
      <c r="AH107" s="579"/>
      <c r="AI107" s="579"/>
      <c r="AJ107" s="579"/>
      <c r="AK107" s="579"/>
      <c r="AL107" s="579"/>
      <c r="AM107" s="579"/>
      <c r="AN107" s="581"/>
    </row>
    <row r="108" spans="1:40" ht="15.75" customHeight="1" thickTop="1" thickBot="1" x14ac:dyDescent="0.3">
      <c r="A108" s="400"/>
      <c r="B108" s="330"/>
      <c r="C108" s="330"/>
      <c r="D108" s="330"/>
      <c r="E108" s="330"/>
      <c r="F108" s="330"/>
      <c r="G108" s="330"/>
      <c r="H108" s="330"/>
      <c r="I108" s="330"/>
      <c r="J108" s="330"/>
      <c r="K108" s="330"/>
      <c r="L108" s="330"/>
      <c r="M108" s="330"/>
      <c r="N108" s="336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6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401"/>
    </row>
    <row r="109" spans="1:40" ht="15.75" customHeight="1" thickTop="1" thickBot="1" x14ac:dyDescent="0.3">
      <c r="A109" s="402" t="s">
        <v>106</v>
      </c>
      <c r="B109" s="180" t="s">
        <v>164</v>
      </c>
      <c r="C109" s="180" t="s">
        <v>165</v>
      </c>
      <c r="D109" s="181" t="s">
        <v>166</v>
      </c>
      <c r="E109" s="178" t="s">
        <v>167</v>
      </c>
      <c r="F109" s="178" t="s">
        <v>168</v>
      </c>
      <c r="G109" s="178" t="s">
        <v>169</v>
      </c>
      <c r="H109" s="178" t="s">
        <v>170</v>
      </c>
      <c r="I109" s="178" t="s">
        <v>171</v>
      </c>
      <c r="J109" s="178" t="s">
        <v>172</v>
      </c>
      <c r="K109" s="178" t="s">
        <v>173</v>
      </c>
      <c r="L109" s="178" t="s">
        <v>174</v>
      </c>
      <c r="M109" s="178" t="s">
        <v>175</v>
      </c>
      <c r="N109" s="179" t="s">
        <v>140</v>
      </c>
      <c r="O109" s="180" t="s">
        <v>176</v>
      </c>
      <c r="P109" s="181" t="s">
        <v>177</v>
      </c>
      <c r="Q109" s="178" t="s">
        <v>178</v>
      </c>
      <c r="R109" s="178" t="s">
        <v>179</v>
      </c>
      <c r="S109" s="178" t="s">
        <v>180</v>
      </c>
      <c r="T109" s="178" t="s">
        <v>181</v>
      </c>
      <c r="U109" s="178" t="s">
        <v>182</v>
      </c>
      <c r="V109" s="178" t="s">
        <v>183</v>
      </c>
      <c r="W109" s="178" t="s">
        <v>184</v>
      </c>
      <c r="X109" s="178" t="s">
        <v>185</v>
      </c>
      <c r="Y109" s="178" t="s">
        <v>186</v>
      </c>
      <c r="Z109" s="178" t="s">
        <v>187</v>
      </c>
      <c r="AA109" s="179" t="s">
        <v>141</v>
      </c>
      <c r="AB109" s="180" t="s">
        <v>188</v>
      </c>
      <c r="AC109" s="181" t="s">
        <v>189</v>
      </c>
      <c r="AD109" s="178" t="s">
        <v>190</v>
      </c>
      <c r="AE109" s="178" t="s">
        <v>191</v>
      </c>
      <c r="AF109" s="178" t="s">
        <v>192</v>
      </c>
      <c r="AG109" s="178" t="s">
        <v>193</v>
      </c>
      <c r="AH109" s="178" t="s">
        <v>194</v>
      </c>
      <c r="AI109" s="178" t="s">
        <v>195</v>
      </c>
      <c r="AJ109" s="178" t="s">
        <v>196</v>
      </c>
      <c r="AK109" s="178" t="s">
        <v>197</v>
      </c>
      <c r="AL109" s="178" t="s">
        <v>198</v>
      </c>
      <c r="AM109" s="178" t="s">
        <v>199</v>
      </c>
      <c r="AN109" s="295" t="s">
        <v>200</v>
      </c>
    </row>
    <row r="110" spans="1:40" ht="15.75" customHeight="1" x14ac:dyDescent="0.25">
      <c r="A110" s="248" t="s">
        <v>107</v>
      </c>
      <c r="B110" s="572">
        <f>(B69*0.06)/12</f>
        <v>0</v>
      </c>
      <c r="C110" s="574">
        <f>(C69*0.06)/12+B110</f>
        <v>0</v>
      </c>
      <c r="D110" s="574">
        <f>(D69*0.06)/12+C110</f>
        <v>0</v>
      </c>
      <c r="E110" s="574">
        <f t="shared" ref="E110:M110" si="124">(E69*0.06)/12+D110</f>
        <v>0</v>
      </c>
      <c r="F110" s="574">
        <f t="shared" si="124"/>
        <v>0</v>
      </c>
      <c r="G110" s="574">
        <f t="shared" si="124"/>
        <v>0</v>
      </c>
      <c r="H110" s="574">
        <f t="shared" si="124"/>
        <v>0</v>
      </c>
      <c r="I110" s="574">
        <f t="shared" si="124"/>
        <v>0</v>
      </c>
      <c r="J110" s="574">
        <f t="shared" si="124"/>
        <v>0</v>
      </c>
      <c r="K110" s="574">
        <f t="shared" si="124"/>
        <v>0</v>
      </c>
      <c r="L110" s="574">
        <f t="shared" si="124"/>
        <v>0</v>
      </c>
      <c r="M110" s="326">
        <f t="shared" si="124"/>
        <v>0</v>
      </c>
      <c r="N110" s="491">
        <f>SUM(B110:M110)</f>
        <v>0</v>
      </c>
      <c r="O110" s="16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491">
        <f>SUM(O110:Z110)</f>
        <v>0</v>
      </c>
      <c r="AB110" s="166"/>
      <c r="AC110" s="326"/>
      <c r="AD110" s="326"/>
      <c r="AE110" s="326"/>
      <c r="AF110" s="326"/>
      <c r="AG110" s="326"/>
      <c r="AH110" s="326"/>
      <c r="AI110" s="326"/>
      <c r="AJ110" s="326"/>
      <c r="AK110" s="326"/>
      <c r="AL110" s="326"/>
      <c r="AM110" s="326"/>
      <c r="AN110" s="495">
        <f>SUM(AB110:AM110)</f>
        <v>0</v>
      </c>
    </row>
    <row r="111" spans="1:40" ht="15.75" customHeight="1" x14ac:dyDescent="0.25">
      <c r="A111" s="250" t="s">
        <v>206</v>
      </c>
      <c r="B111" s="573">
        <f>(B75*0.02)/12</f>
        <v>0</v>
      </c>
      <c r="C111" s="376">
        <f>(C75*0.02)/12+B111</f>
        <v>0</v>
      </c>
      <c r="D111" s="376">
        <f t="shared" ref="D111:M111" si="125">(D75*0.02)/12+C111</f>
        <v>0</v>
      </c>
      <c r="E111" s="376">
        <f t="shared" si="125"/>
        <v>0</v>
      </c>
      <c r="F111" s="376">
        <f t="shared" si="125"/>
        <v>0</v>
      </c>
      <c r="G111" s="376">
        <f t="shared" si="125"/>
        <v>0</v>
      </c>
      <c r="H111" s="376">
        <f t="shared" si="125"/>
        <v>0</v>
      </c>
      <c r="I111" s="376">
        <f t="shared" si="125"/>
        <v>0</v>
      </c>
      <c r="J111" s="376">
        <f t="shared" si="125"/>
        <v>0</v>
      </c>
      <c r="K111" s="376">
        <f t="shared" si="125"/>
        <v>0</v>
      </c>
      <c r="L111" s="376">
        <f t="shared" si="125"/>
        <v>0</v>
      </c>
      <c r="M111" s="376">
        <f t="shared" si="125"/>
        <v>0</v>
      </c>
      <c r="N111" s="492">
        <f>SUM(B111:M111)</f>
        <v>0</v>
      </c>
      <c r="O111" s="375"/>
      <c r="P111" s="376"/>
      <c r="Q111" s="376"/>
      <c r="R111" s="376"/>
      <c r="S111" s="376"/>
      <c r="T111" s="376"/>
      <c r="U111" s="376"/>
      <c r="V111" s="376"/>
      <c r="W111" s="376"/>
      <c r="X111" s="376"/>
      <c r="Y111" s="376"/>
      <c r="Z111" s="376"/>
      <c r="AA111" s="492">
        <f>SUM(O111:Z111)</f>
        <v>0</v>
      </c>
      <c r="AB111" s="375"/>
      <c r="AC111" s="376"/>
      <c r="AD111" s="376"/>
      <c r="AE111" s="376"/>
      <c r="AF111" s="376"/>
      <c r="AG111" s="376"/>
      <c r="AH111" s="376"/>
      <c r="AI111" s="376"/>
      <c r="AJ111" s="376"/>
      <c r="AK111" s="376"/>
      <c r="AL111" s="376"/>
      <c r="AM111" s="376"/>
      <c r="AN111" s="496">
        <f>SUM(AB111:AM111)</f>
        <v>0</v>
      </c>
    </row>
    <row r="112" spans="1:40" ht="15.75" customHeight="1" x14ac:dyDescent="0.25">
      <c r="A112" s="250" t="s">
        <v>159</v>
      </c>
      <c r="B112" s="573">
        <f>(B82*0.2)/12</f>
        <v>0</v>
      </c>
      <c r="C112" s="376">
        <f>(C82*0.2)/12+B112</f>
        <v>0</v>
      </c>
      <c r="D112" s="376">
        <f t="shared" ref="D112:M112" si="126">(D82*0.2)/12+C112</f>
        <v>0</v>
      </c>
      <c r="E112" s="376">
        <f t="shared" si="126"/>
        <v>0</v>
      </c>
      <c r="F112" s="376">
        <f t="shared" si="126"/>
        <v>0</v>
      </c>
      <c r="G112" s="376">
        <f t="shared" si="126"/>
        <v>0</v>
      </c>
      <c r="H112" s="376">
        <f t="shared" si="126"/>
        <v>0</v>
      </c>
      <c r="I112" s="376">
        <f t="shared" si="126"/>
        <v>0</v>
      </c>
      <c r="J112" s="376">
        <f t="shared" si="126"/>
        <v>0</v>
      </c>
      <c r="K112" s="376">
        <f t="shared" si="126"/>
        <v>0</v>
      </c>
      <c r="L112" s="376">
        <f t="shared" si="126"/>
        <v>0</v>
      </c>
      <c r="M112" s="376">
        <f t="shared" si="126"/>
        <v>0</v>
      </c>
      <c r="N112" s="492">
        <f t="shared" ref="N112:N113" si="127">SUM(B112:M112)</f>
        <v>0</v>
      </c>
      <c r="O112" s="375"/>
      <c r="P112" s="376"/>
      <c r="Q112" s="376"/>
      <c r="R112" s="376"/>
      <c r="S112" s="376"/>
      <c r="T112" s="376"/>
      <c r="U112" s="376"/>
      <c r="V112" s="376"/>
      <c r="W112" s="376"/>
      <c r="X112" s="376"/>
      <c r="Y112" s="376"/>
      <c r="Z112" s="376"/>
      <c r="AA112" s="492">
        <f t="shared" ref="AA112:AA113" si="128">SUM(O112:Z112)</f>
        <v>0</v>
      </c>
      <c r="AB112" s="375"/>
      <c r="AC112" s="376"/>
      <c r="AD112" s="376"/>
      <c r="AE112" s="376"/>
      <c r="AF112" s="376"/>
      <c r="AG112" s="376"/>
      <c r="AH112" s="376"/>
      <c r="AI112" s="376"/>
      <c r="AJ112" s="376"/>
      <c r="AK112" s="376"/>
      <c r="AL112" s="376"/>
      <c r="AM112" s="376"/>
      <c r="AN112" s="496">
        <f t="shared" ref="AN112:AN113" si="129">SUM(AB112:AM112)</f>
        <v>0</v>
      </c>
    </row>
    <row r="113" spans="1:40" ht="15.75" customHeight="1" x14ac:dyDescent="0.25">
      <c r="A113" s="250" t="s">
        <v>160</v>
      </c>
      <c r="B113" s="573">
        <f>(B89*0.145)/12</f>
        <v>0</v>
      </c>
      <c r="C113" s="376">
        <f>(C89*0.145)/12+B113</f>
        <v>0</v>
      </c>
      <c r="D113" s="376">
        <f t="shared" ref="D113:M113" si="130">(D89*0.145)/12+C113</f>
        <v>0</v>
      </c>
      <c r="E113" s="376">
        <f t="shared" si="130"/>
        <v>0</v>
      </c>
      <c r="F113" s="376">
        <f t="shared" si="130"/>
        <v>0</v>
      </c>
      <c r="G113" s="376">
        <f t="shared" si="130"/>
        <v>0</v>
      </c>
      <c r="H113" s="376">
        <f t="shared" si="130"/>
        <v>0</v>
      </c>
      <c r="I113" s="376">
        <f t="shared" si="130"/>
        <v>0</v>
      </c>
      <c r="J113" s="376">
        <f t="shared" si="130"/>
        <v>0</v>
      </c>
      <c r="K113" s="376">
        <f t="shared" si="130"/>
        <v>0</v>
      </c>
      <c r="L113" s="376">
        <f t="shared" si="130"/>
        <v>0</v>
      </c>
      <c r="M113" s="376">
        <f t="shared" si="130"/>
        <v>0</v>
      </c>
      <c r="N113" s="492">
        <f t="shared" si="127"/>
        <v>0</v>
      </c>
      <c r="O113" s="375"/>
      <c r="P113" s="376"/>
      <c r="Q113" s="376"/>
      <c r="R113" s="376"/>
      <c r="S113" s="376"/>
      <c r="T113" s="376"/>
      <c r="U113" s="376"/>
      <c r="V113" s="376"/>
      <c r="W113" s="376"/>
      <c r="X113" s="376"/>
      <c r="Y113" s="376"/>
      <c r="Z113" s="376"/>
      <c r="AA113" s="492">
        <f t="shared" si="128"/>
        <v>0</v>
      </c>
      <c r="AB113" s="375"/>
      <c r="AC113" s="376"/>
      <c r="AD113" s="376"/>
      <c r="AE113" s="376"/>
      <c r="AF113" s="376"/>
      <c r="AG113" s="376"/>
      <c r="AH113" s="376"/>
      <c r="AI113" s="376"/>
      <c r="AJ113" s="376"/>
      <c r="AK113" s="376"/>
      <c r="AL113" s="376"/>
      <c r="AM113" s="376"/>
      <c r="AN113" s="496">
        <f t="shared" si="129"/>
        <v>0</v>
      </c>
    </row>
    <row r="114" spans="1:40" ht="15.75" customHeight="1" x14ac:dyDescent="0.25">
      <c r="A114" s="252" t="s">
        <v>161</v>
      </c>
      <c r="B114" s="573">
        <f>(B96*0.33)/12</f>
        <v>0</v>
      </c>
      <c r="C114" s="376">
        <f>(C96*0.33)/12+B114</f>
        <v>0</v>
      </c>
      <c r="D114" s="376">
        <f t="shared" ref="D114:M114" si="131">(D96*0.33)/12+C114</f>
        <v>0</v>
      </c>
      <c r="E114" s="376">
        <f t="shared" si="131"/>
        <v>0</v>
      </c>
      <c r="F114" s="376">
        <f t="shared" si="131"/>
        <v>0</v>
      </c>
      <c r="G114" s="376">
        <f t="shared" si="131"/>
        <v>0</v>
      </c>
      <c r="H114" s="376">
        <f t="shared" si="131"/>
        <v>0</v>
      </c>
      <c r="I114" s="376">
        <f t="shared" si="131"/>
        <v>0</v>
      </c>
      <c r="J114" s="376">
        <f t="shared" si="131"/>
        <v>0</v>
      </c>
      <c r="K114" s="376">
        <f t="shared" si="131"/>
        <v>0</v>
      </c>
      <c r="L114" s="376">
        <f t="shared" si="131"/>
        <v>0</v>
      </c>
      <c r="M114" s="376">
        <f t="shared" si="131"/>
        <v>0</v>
      </c>
      <c r="N114" s="493">
        <f>SUM(B114:M114)</f>
        <v>0</v>
      </c>
      <c r="O114" s="168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493">
        <f>SUM(O114:Z114)</f>
        <v>0</v>
      </c>
      <c r="AB114" s="168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497">
        <f>SUM(AB114:AM114)</f>
        <v>0</v>
      </c>
    </row>
    <row r="115" spans="1:40" ht="15.75" customHeight="1" thickBot="1" x14ac:dyDescent="0.3">
      <c r="A115" s="438" t="s">
        <v>163</v>
      </c>
      <c r="B115" s="170">
        <f>B103</f>
        <v>0</v>
      </c>
      <c r="C115" s="327">
        <f t="shared" ref="C115:D115" si="132">C103</f>
        <v>0</v>
      </c>
      <c r="D115" s="327">
        <f t="shared" si="132"/>
        <v>0</v>
      </c>
      <c r="E115" s="327">
        <f>E103</f>
        <v>0</v>
      </c>
      <c r="F115" s="327">
        <f t="shared" ref="F115:M115" si="133">F103</f>
        <v>0</v>
      </c>
      <c r="G115" s="327">
        <f t="shared" si="133"/>
        <v>0</v>
      </c>
      <c r="H115" s="327">
        <f t="shared" si="133"/>
        <v>0</v>
      </c>
      <c r="I115" s="327">
        <f t="shared" si="133"/>
        <v>0</v>
      </c>
      <c r="J115" s="327">
        <f t="shared" si="133"/>
        <v>0</v>
      </c>
      <c r="K115" s="327">
        <f t="shared" si="133"/>
        <v>0</v>
      </c>
      <c r="L115" s="327">
        <f t="shared" si="133"/>
        <v>0</v>
      </c>
      <c r="M115" s="327">
        <f t="shared" si="133"/>
        <v>0</v>
      </c>
      <c r="N115" s="494">
        <f>SUM(B115:M115)</f>
        <v>0</v>
      </c>
      <c r="O115" s="170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  <c r="Z115" s="327"/>
      <c r="AA115" s="494">
        <f>SUM(O115:Z115)</f>
        <v>0</v>
      </c>
      <c r="AB115" s="170"/>
      <c r="AC115" s="327"/>
      <c r="AD115" s="327"/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498">
        <f>SUM(AB115:AM115)</f>
        <v>0</v>
      </c>
    </row>
    <row r="116" spans="1:40" ht="15.75" customHeight="1" thickBot="1" x14ac:dyDescent="0.3">
      <c r="A116" s="403" t="s">
        <v>108</v>
      </c>
      <c r="B116" s="360">
        <f t="shared" ref="B116:L116" si="134">SUM(B110:B115)</f>
        <v>0</v>
      </c>
      <c r="C116" s="360">
        <f t="shared" si="134"/>
        <v>0</v>
      </c>
      <c r="D116" s="360">
        <f t="shared" si="134"/>
        <v>0</v>
      </c>
      <c r="E116" s="360">
        <f t="shared" si="134"/>
        <v>0</v>
      </c>
      <c r="F116" s="360">
        <f t="shared" si="134"/>
        <v>0</v>
      </c>
      <c r="G116" s="360">
        <f t="shared" si="134"/>
        <v>0</v>
      </c>
      <c r="H116" s="360">
        <f t="shared" si="134"/>
        <v>0</v>
      </c>
      <c r="I116" s="360">
        <f t="shared" si="134"/>
        <v>0</v>
      </c>
      <c r="J116" s="360">
        <f t="shared" si="134"/>
        <v>0</v>
      </c>
      <c r="K116" s="360">
        <f t="shared" si="134"/>
        <v>0</v>
      </c>
      <c r="L116" s="360">
        <f t="shared" si="134"/>
        <v>0</v>
      </c>
      <c r="M116" s="360">
        <f>SUM(M110:M114)</f>
        <v>0</v>
      </c>
      <c r="N116" s="175">
        <f>SUM(B116:M116)</f>
        <v>0</v>
      </c>
      <c r="O116" s="360">
        <f t="shared" ref="O116:Y116" si="135">SUM(O110:O115)</f>
        <v>0</v>
      </c>
      <c r="P116" s="360">
        <f t="shared" si="135"/>
        <v>0</v>
      </c>
      <c r="Q116" s="360">
        <f t="shared" si="135"/>
        <v>0</v>
      </c>
      <c r="R116" s="360">
        <f t="shared" si="135"/>
        <v>0</v>
      </c>
      <c r="S116" s="360">
        <f t="shared" si="135"/>
        <v>0</v>
      </c>
      <c r="T116" s="360">
        <f t="shared" si="135"/>
        <v>0</v>
      </c>
      <c r="U116" s="360">
        <f t="shared" si="135"/>
        <v>0</v>
      </c>
      <c r="V116" s="360">
        <f t="shared" si="135"/>
        <v>0</v>
      </c>
      <c r="W116" s="360">
        <f t="shared" si="135"/>
        <v>0</v>
      </c>
      <c r="X116" s="360">
        <f t="shared" si="135"/>
        <v>0</v>
      </c>
      <c r="Y116" s="360">
        <f t="shared" si="135"/>
        <v>0</v>
      </c>
      <c r="Z116" s="360">
        <f>SUM(Z110:Z114)</f>
        <v>0</v>
      </c>
      <c r="AA116" s="175">
        <f>SUM(O116:Z116)</f>
        <v>0</v>
      </c>
      <c r="AB116" s="360">
        <f t="shared" ref="AB116:AL116" si="136">SUM(AB110:AB115)</f>
        <v>0</v>
      </c>
      <c r="AC116" s="360">
        <f t="shared" si="136"/>
        <v>0</v>
      </c>
      <c r="AD116" s="360">
        <f t="shared" si="136"/>
        <v>0</v>
      </c>
      <c r="AE116" s="360">
        <f t="shared" si="136"/>
        <v>0</v>
      </c>
      <c r="AF116" s="360">
        <f t="shared" si="136"/>
        <v>0</v>
      </c>
      <c r="AG116" s="360">
        <f t="shared" si="136"/>
        <v>0</v>
      </c>
      <c r="AH116" s="360">
        <f t="shared" si="136"/>
        <v>0</v>
      </c>
      <c r="AI116" s="360">
        <f t="shared" si="136"/>
        <v>0</v>
      </c>
      <c r="AJ116" s="360">
        <f t="shared" si="136"/>
        <v>0</v>
      </c>
      <c r="AK116" s="360">
        <f t="shared" si="136"/>
        <v>0</v>
      </c>
      <c r="AL116" s="360">
        <f t="shared" si="136"/>
        <v>0</v>
      </c>
      <c r="AM116" s="360">
        <f>SUM(AM110:AM114)</f>
        <v>0</v>
      </c>
      <c r="AN116" s="262">
        <f>SUM(AB116:AM116)</f>
        <v>0</v>
      </c>
    </row>
    <row r="117" spans="1:40" ht="15.75" customHeight="1" thickBot="1" x14ac:dyDescent="0.3">
      <c r="A117" s="404" t="s">
        <v>109</v>
      </c>
      <c r="B117" s="319">
        <f t="shared" ref="B117:M117" si="137">+B116/1000</f>
        <v>0</v>
      </c>
      <c r="C117" s="328">
        <f t="shared" si="137"/>
        <v>0</v>
      </c>
      <c r="D117" s="328">
        <f t="shared" si="137"/>
        <v>0</v>
      </c>
      <c r="E117" s="328">
        <f t="shared" si="137"/>
        <v>0</v>
      </c>
      <c r="F117" s="328">
        <f t="shared" si="137"/>
        <v>0</v>
      </c>
      <c r="G117" s="328">
        <f t="shared" si="137"/>
        <v>0</v>
      </c>
      <c r="H117" s="328">
        <f t="shared" si="137"/>
        <v>0</v>
      </c>
      <c r="I117" s="328">
        <f t="shared" si="137"/>
        <v>0</v>
      </c>
      <c r="J117" s="328">
        <f t="shared" si="137"/>
        <v>0</v>
      </c>
      <c r="K117" s="328">
        <f t="shared" si="137"/>
        <v>0</v>
      </c>
      <c r="L117" s="329">
        <f t="shared" si="137"/>
        <v>0</v>
      </c>
      <c r="M117" s="329">
        <f t="shared" si="137"/>
        <v>0</v>
      </c>
      <c r="N117" s="380">
        <f>SUM(B117:M117)</f>
        <v>0</v>
      </c>
      <c r="O117" s="319">
        <f t="shared" ref="O117:Z117" si="138">+O116/1000</f>
        <v>0</v>
      </c>
      <c r="P117" s="328">
        <f t="shared" si="138"/>
        <v>0</v>
      </c>
      <c r="Q117" s="328">
        <f t="shared" si="138"/>
        <v>0</v>
      </c>
      <c r="R117" s="328">
        <f t="shared" si="138"/>
        <v>0</v>
      </c>
      <c r="S117" s="328">
        <f t="shared" si="138"/>
        <v>0</v>
      </c>
      <c r="T117" s="328">
        <f t="shared" si="138"/>
        <v>0</v>
      </c>
      <c r="U117" s="328">
        <f t="shared" si="138"/>
        <v>0</v>
      </c>
      <c r="V117" s="328">
        <f t="shared" si="138"/>
        <v>0</v>
      </c>
      <c r="W117" s="328">
        <f t="shared" si="138"/>
        <v>0</v>
      </c>
      <c r="X117" s="328">
        <f t="shared" si="138"/>
        <v>0</v>
      </c>
      <c r="Y117" s="329">
        <f t="shared" si="138"/>
        <v>0</v>
      </c>
      <c r="Z117" s="329">
        <f t="shared" si="138"/>
        <v>0</v>
      </c>
      <c r="AA117" s="380">
        <f>SUM(O117:Z117)</f>
        <v>0</v>
      </c>
      <c r="AB117" s="319">
        <f t="shared" ref="AB117:AM117" si="139">+AB116/1000</f>
        <v>0</v>
      </c>
      <c r="AC117" s="328">
        <f t="shared" si="139"/>
        <v>0</v>
      </c>
      <c r="AD117" s="328">
        <f t="shared" si="139"/>
        <v>0</v>
      </c>
      <c r="AE117" s="328">
        <f t="shared" si="139"/>
        <v>0</v>
      </c>
      <c r="AF117" s="328">
        <f t="shared" si="139"/>
        <v>0</v>
      </c>
      <c r="AG117" s="328">
        <f t="shared" si="139"/>
        <v>0</v>
      </c>
      <c r="AH117" s="328">
        <f t="shared" si="139"/>
        <v>0</v>
      </c>
      <c r="AI117" s="328">
        <f t="shared" si="139"/>
        <v>0</v>
      </c>
      <c r="AJ117" s="328">
        <f t="shared" si="139"/>
        <v>0</v>
      </c>
      <c r="AK117" s="328">
        <f t="shared" si="139"/>
        <v>0</v>
      </c>
      <c r="AL117" s="329">
        <f t="shared" si="139"/>
        <v>0</v>
      </c>
      <c r="AM117" s="329">
        <f t="shared" si="139"/>
        <v>0</v>
      </c>
      <c r="AN117" s="439">
        <f>SUM(AB117:AM117)</f>
        <v>0</v>
      </c>
    </row>
    <row r="118" spans="1:40" ht="15.75" customHeight="1" x14ac:dyDescent="0.25">
      <c r="A118" s="400"/>
      <c r="B118" s="330"/>
      <c r="C118" s="330"/>
      <c r="D118" s="330"/>
      <c r="E118" s="330"/>
      <c r="F118" s="330"/>
      <c r="G118" s="330"/>
      <c r="H118" s="330"/>
      <c r="I118" s="330"/>
      <c r="J118" s="330"/>
      <c r="K118" s="330"/>
      <c r="L118" s="330"/>
      <c r="M118" s="330"/>
      <c r="N118" s="339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9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401"/>
    </row>
    <row r="119" spans="1:40" ht="15.75" customHeight="1" thickBot="1" x14ac:dyDescent="0.3">
      <c r="A119" s="400"/>
      <c r="B119" s="330"/>
      <c r="C119" s="330"/>
      <c r="D119" s="330"/>
      <c r="E119" s="330"/>
      <c r="F119" s="330"/>
      <c r="G119" s="330"/>
      <c r="H119" s="330"/>
      <c r="I119" s="330"/>
      <c r="J119" s="330"/>
      <c r="K119" s="330"/>
      <c r="L119" s="330"/>
      <c r="M119" s="330"/>
      <c r="N119" s="34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4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401"/>
    </row>
    <row r="120" spans="1:40" ht="15.75" customHeight="1" thickTop="1" thickBot="1" x14ac:dyDescent="0.3">
      <c r="A120" s="402" t="s">
        <v>110</v>
      </c>
      <c r="B120" s="180" t="s">
        <v>164</v>
      </c>
      <c r="C120" s="180" t="s">
        <v>165</v>
      </c>
      <c r="D120" s="181" t="s">
        <v>166</v>
      </c>
      <c r="E120" s="178" t="s">
        <v>167</v>
      </c>
      <c r="F120" s="178" t="s">
        <v>168</v>
      </c>
      <c r="G120" s="178" t="s">
        <v>169</v>
      </c>
      <c r="H120" s="178" t="s">
        <v>170</v>
      </c>
      <c r="I120" s="178" t="s">
        <v>171</v>
      </c>
      <c r="J120" s="178" t="s">
        <v>172</v>
      </c>
      <c r="K120" s="178" t="s">
        <v>173</v>
      </c>
      <c r="L120" s="178" t="s">
        <v>174</v>
      </c>
      <c r="M120" s="178" t="s">
        <v>175</v>
      </c>
      <c r="N120" s="179" t="s">
        <v>140</v>
      </c>
      <c r="O120" s="180" t="s">
        <v>176</v>
      </c>
      <c r="P120" s="181" t="s">
        <v>177</v>
      </c>
      <c r="Q120" s="178" t="s">
        <v>178</v>
      </c>
      <c r="R120" s="178" t="s">
        <v>179</v>
      </c>
      <c r="S120" s="178" t="s">
        <v>180</v>
      </c>
      <c r="T120" s="178" t="s">
        <v>181</v>
      </c>
      <c r="U120" s="178" t="s">
        <v>182</v>
      </c>
      <c r="V120" s="178" t="s">
        <v>183</v>
      </c>
      <c r="W120" s="178" t="s">
        <v>184</v>
      </c>
      <c r="X120" s="178" t="s">
        <v>185</v>
      </c>
      <c r="Y120" s="178" t="s">
        <v>186</v>
      </c>
      <c r="Z120" s="178" t="s">
        <v>187</v>
      </c>
      <c r="AA120" s="179" t="s">
        <v>141</v>
      </c>
      <c r="AB120" s="180" t="s">
        <v>188</v>
      </c>
      <c r="AC120" s="181" t="s">
        <v>189</v>
      </c>
      <c r="AD120" s="178" t="s">
        <v>190</v>
      </c>
      <c r="AE120" s="178" t="s">
        <v>191</v>
      </c>
      <c r="AF120" s="178" t="s">
        <v>192</v>
      </c>
      <c r="AG120" s="178" t="s">
        <v>193</v>
      </c>
      <c r="AH120" s="178" t="s">
        <v>194</v>
      </c>
      <c r="AI120" s="178" t="s">
        <v>195</v>
      </c>
      <c r="AJ120" s="178" t="s">
        <v>196</v>
      </c>
      <c r="AK120" s="178" t="s">
        <v>197</v>
      </c>
      <c r="AL120" s="178" t="s">
        <v>198</v>
      </c>
      <c r="AM120" s="178" t="s">
        <v>199</v>
      </c>
      <c r="AN120" s="295" t="s">
        <v>200</v>
      </c>
    </row>
    <row r="121" spans="1:40" ht="15.75" customHeight="1" x14ac:dyDescent="0.25">
      <c r="A121" s="440" t="s">
        <v>111</v>
      </c>
      <c r="B121" s="190">
        <f>arbevetel!B7</f>
        <v>0</v>
      </c>
      <c r="C121" s="190">
        <f>arbevetel!C7</f>
        <v>0</v>
      </c>
      <c r="D121" s="190">
        <f>arbevetel!D7</f>
        <v>0</v>
      </c>
      <c r="E121" s="190">
        <f>arbevetel!E7</f>
        <v>0</v>
      </c>
      <c r="F121" s="190">
        <f>arbevetel!F7</f>
        <v>0</v>
      </c>
      <c r="G121" s="190">
        <f>arbevetel!G7</f>
        <v>0</v>
      </c>
      <c r="H121" s="190">
        <f>arbevetel!H7</f>
        <v>0</v>
      </c>
      <c r="I121" s="190">
        <f>arbevetel!I7</f>
        <v>0</v>
      </c>
      <c r="J121" s="190">
        <f>arbevetel!J7</f>
        <v>0</v>
      </c>
      <c r="K121" s="190">
        <f>arbevetel!K7</f>
        <v>0</v>
      </c>
      <c r="L121" s="190">
        <f>arbevetel!L7</f>
        <v>0</v>
      </c>
      <c r="M121" s="190">
        <f>arbevetel!M7</f>
        <v>0</v>
      </c>
      <c r="N121" s="499">
        <f t="shared" ref="N121:N125" si="140">SUM(B121:M121)</f>
        <v>0</v>
      </c>
      <c r="O121" s="190">
        <f>arbevetel!O7</f>
        <v>0</v>
      </c>
      <c r="P121" s="190">
        <f>arbevetel!P7</f>
        <v>0</v>
      </c>
      <c r="Q121" s="190">
        <f>arbevetel!Q7</f>
        <v>0</v>
      </c>
      <c r="R121" s="190">
        <f>arbevetel!R7</f>
        <v>0</v>
      </c>
      <c r="S121" s="190">
        <f>arbevetel!S7</f>
        <v>0</v>
      </c>
      <c r="T121" s="190">
        <f>arbevetel!T7</f>
        <v>0</v>
      </c>
      <c r="U121" s="190">
        <f>arbevetel!U7</f>
        <v>0</v>
      </c>
      <c r="V121" s="190">
        <f>arbevetel!V7</f>
        <v>0</v>
      </c>
      <c r="W121" s="190">
        <f>arbevetel!W7</f>
        <v>0</v>
      </c>
      <c r="X121" s="190">
        <f>arbevetel!X7</f>
        <v>0</v>
      </c>
      <c r="Y121" s="190">
        <f>arbevetel!Y7</f>
        <v>0</v>
      </c>
      <c r="Z121" s="190">
        <f>arbevetel!Z7</f>
        <v>0</v>
      </c>
      <c r="AA121" s="191">
        <f t="shared" ref="AA121" si="141">SUM(O121:Z121)</f>
        <v>0</v>
      </c>
      <c r="AB121" s="190">
        <f>arbevetel!AB7</f>
        <v>0</v>
      </c>
      <c r="AC121" s="190">
        <f>arbevetel!AC7</f>
        <v>0</v>
      </c>
      <c r="AD121" s="190">
        <f>arbevetel!AD7</f>
        <v>0</v>
      </c>
      <c r="AE121" s="190">
        <f>arbevetel!AE7</f>
        <v>0</v>
      </c>
      <c r="AF121" s="190">
        <f>arbevetel!AF7</f>
        <v>0</v>
      </c>
      <c r="AG121" s="190">
        <f>arbevetel!AG7</f>
        <v>0</v>
      </c>
      <c r="AH121" s="190">
        <f>arbevetel!AH7</f>
        <v>0</v>
      </c>
      <c r="AI121" s="190">
        <f>arbevetel!AI7</f>
        <v>0</v>
      </c>
      <c r="AJ121" s="190">
        <f>arbevetel!AJ7</f>
        <v>0</v>
      </c>
      <c r="AK121" s="190">
        <f>arbevetel!AK7</f>
        <v>0</v>
      </c>
      <c r="AL121" s="190">
        <f>arbevetel!AL7</f>
        <v>0</v>
      </c>
      <c r="AM121" s="190">
        <f>arbevetel!AM7</f>
        <v>0</v>
      </c>
      <c r="AN121" s="502">
        <f t="shared" ref="AN121" si="142">SUM(AB121:AM121)</f>
        <v>0</v>
      </c>
    </row>
    <row r="122" spans="1:40" ht="15.75" customHeight="1" x14ac:dyDescent="0.25">
      <c r="A122" s="438" t="s">
        <v>112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500">
        <f t="shared" si="140"/>
        <v>0</v>
      </c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385">
        <f t="shared" ref="AA122:AA125" si="143">SUM(O122:Z122)</f>
        <v>0</v>
      </c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503">
        <f t="shared" ref="AN122:AN125" si="144">SUM(AB122:AM122)</f>
        <v>0</v>
      </c>
    </row>
    <row r="123" spans="1:40" ht="15.75" customHeight="1" thickBot="1" x14ac:dyDescent="0.3">
      <c r="A123" s="442" t="s">
        <v>113</v>
      </c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501">
        <f t="shared" si="140"/>
        <v>0</v>
      </c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>
        <f t="shared" ref="Z123" si="145">+Z121*27%</f>
        <v>0</v>
      </c>
      <c r="AA123" s="381">
        <f t="shared" si="143"/>
        <v>0</v>
      </c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504">
        <f t="shared" si="144"/>
        <v>0</v>
      </c>
    </row>
    <row r="124" spans="1:40" ht="15.75" customHeight="1" thickBot="1" x14ac:dyDescent="0.3">
      <c r="A124" s="443" t="s">
        <v>114</v>
      </c>
      <c r="B124" s="383">
        <f t="shared" ref="B124:M124" si="146">SUM(B121:B123)</f>
        <v>0</v>
      </c>
      <c r="C124" s="383">
        <f t="shared" si="146"/>
        <v>0</v>
      </c>
      <c r="D124" s="383">
        <f t="shared" si="146"/>
        <v>0</v>
      </c>
      <c r="E124" s="383">
        <f t="shared" si="146"/>
        <v>0</v>
      </c>
      <c r="F124" s="383">
        <f t="shared" si="146"/>
        <v>0</v>
      </c>
      <c r="G124" s="383">
        <f t="shared" si="146"/>
        <v>0</v>
      </c>
      <c r="H124" s="383">
        <f t="shared" si="146"/>
        <v>0</v>
      </c>
      <c r="I124" s="383">
        <f t="shared" si="146"/>
        <v>0</v>
      </c>
      <c r="J124" s="383">
        <f t="shared" si="146"/>
        <v>0</v>
      </c>
      <c r="K124" s="383">
        <f t="shared" si="146"/>
        <v>0</v>
      </c>
      <c r="L124" s="383">
        <f t="shared" si="146"/>
        <v>0</v>
      </c>
      <c r="M124" s="383">
        <f t="shared" si="146"/>
        <v>0</v>
      </c>
      <c r="N124" s="164">
        <f t="shared" si="140"/>
        <v>0</v>
      </c>
      <c r="O124" s="383">
        <f t="shared" ref="O124:Z124" si="147">SUM(O121:O123)</f>
        <v>0</v>
      </c>
      <c r="P124" s="383">
        <f t="shared" si="147"/>
        <v>0</v>
      </c>
      <c r="Q124" s="383">
        <f t="shared" si="147"/>
        <v>0</v>
      </c>
      <c r="R124" s="383">
        <f t="shared" si="147"/>
        <v>0</v>
      </c>
      <c r="S124" s="383">
        <f t="shared" si="147"/>
        <v>0</v>
      </c>
      <c r="T124" s="383">
        <f t="shared" si="147"/>
        <v>0</v>
      </c>
      <c r="U124" s="383">
        <f t="shared" si="147"/>
        <v>0</v>
      </c>
      <c r="V124" s="383">
        <f t="shared" si="147"/>
        <v>0</v>
      </c>
      <c r="W124" s="383">
        <f t="shared" si="147"/>
        <v>0</v>
      </c>
      <c r="X124" s="383">
        <f t="shared" si="147"/>
        <v>0</v>
      </c>
      <c r="Y124" s="383">
        <f t="shared" si="147"/>
        <v>0</v>
      </c>
      <c r="Z124" s="383">
        <f t="shared" si="147"/>
        <v>0</v>
      </c>
      <c r="AA124" s="164">
        <f t="shared" si="143"/>
        <v>0</v>
      </c>
      <c r="AB124" s="383">
        <f t="shared" ref="AB124:AM124" si="148">SUM(AB121:AB123)</f>
        <v>0</v>
      </c>
      <c r="AC124" s="383">
        <f t="shared" si="148"/>
        <v>0</v>
      </c>
      <c r="AD124" s="383">
        <f t="shared" si="148"/>
        <v>0</v>
      </c>
      <c r="AE124" s="383">
        <f t="shared" si="148"/>
        <v>0</v>
      </c>
      <c r="AF124" s="383">
        <f t="shared" si="148"/>
        <v>0</v>
      </c>
      <c r="AG124" s="383">
        <f t="shared" si="148"/>
        <v>0</v>
      </c>
      <c r="AH124" s="383">
        <f t="shared" si="148"/>
        <v>0</v>
      </c>
      <c r="AI124" s="383">
        <f t="shared" si="148"/>
        <v>0</v>
      </c>
      <c r="AJ124" s="383">
        <f t="shared" si="148"/>
        <v>0</v>
      </c>
      <c r="AK124" s="383">
        <f t="shared" si="148"/>
        <v>0</v>
      </c>
      <c r="AL124" s="383">
        <f t="shared" si="148"/>
        <v>0</v>
      </c>
      <c r="AM124" s="383">
        <f t="shared" si="148"/>
        <v>0</v>
      </c>
      <c r="AN124" s="444">
        <f t="shared" si="144"/>
        <v>0</v>
      </c>
    </row>
    <row r="125" spans="1:40" ht="15.75" customHeight="1" thickBot="1" x14ac:dyDescent="0.3">
      <c r="A125" s="445" t="s">
        <v>115</v>
      </c>
      <c r="B125" s="384">
        <f t="shared" ref="B125:M125" si="149">+B124/1000</f>
        <v>0</v>
      </c>
      <c r="C125" s="384">
        <f t="shared" si="149"/>
        <v>0</v>
      </c>
      <c r="D125" s="384">
        <f t="shared" si="149"/>
        <v>0</v>
      </c>
      <c r="E125" s="384">
        <f t="shared" si="149"/>
        <v>0</v>
      </c>
      <c r="F125" s="384">
        <f t="shared" si="149"/>
        <v>0</v>
      </c>
      <c r="G125" s="384">
        <f t="shared" si="149"/>
        <v>0</v>
      </c>
      <c r="H125" s="384">
        <f t="shared" si="149"/>
        <v>0</v>
      </c>
      <c r="I125" s="384">
        <f t="shared" si="149"/>
        <v>0</v>
      </c>
      <c r="J125" s="384">
        <f t="shared" si="149"/>
        <v>0</v>
      </c>
      <c r="K125" s="384">
        <f t="shared" si="149"/>
        <v>0</v>
      </c>
      <c r="L125" s="384">
        <f t="shared" si="149"/>
        <v>0</v>
      </c>
      <c r="M125" s="384">
        <f t="shared" si="149"/>
        <v>0</v>
      </c>
      <c r="N125" s="382">
        <f t="shared" si="140"/>
        <v>0</v>
      </c>
      <c r="O125" s="384">
        <f t="shared" ref="O125:Z125" si="150">+O124/1000</f>
        <v>0</v>
      </c>
      <c r="P125" s="384">
        <f t="shared" si="150"/>
        <v>0</v>
      </c>
      <c r="Q125" s="384">
        <f t="shared" si="150"/>
        <v>0</v>
      </c>
      <c r="R125" s="384">
        <f t="shared" si="150"/>
        <v>0</v>
      </c>
      <c r="S125" s="384">
        <f t="shared" si="150"/>
        <v>0</v>
      </c>
      <c r="T125" s="384">
        <f t="shared" si="150"/>
        <v>0</v>
      </c>
      <c r="U125" s="384">
        <f t="shared" si="150"/>
        <v>0</v>
      </c>
      <c r="V125" s="384">
        <f t="shared" si="150"/>
        <v>0</v>
      </c>
      <c r="W125" s="384">
        <f t="shared" si="150"/>
        <v>0</v>
      </c>
      <c r="X125" s="384">
        <f t="shared" si="150"/>
        <v>0</v>
      </c>
      <c r="Y125" s="384">
        <f t="shared" si="150"/>
        <v>0</v>
      </c>
      <c r="Z125" s="384">
        <f t="shared" si="150"/>
        <v>0</v>
      </c>
      <c r="AA125" s="382">
        <f t="shared" si="143"/>
        <v>0</v>
      </c>
      <c r="AB125" s="384">
        <f t="shared" ref="AB125:AM125" si="151">+AB124/1000</f>
        <v>0</v>
      </c>
      <c r="AC125" s="384">
        <f t="shared" si="151"/>
        <v>0</v>
      </c>
      <c r="AD125" s="384">
        <f t="shared" si="151"/>
        <v>0</v>
      </c>
      <c r="AE125" s="384">
        <f t="shared" si="151"/>
        <v>0</v>
      </c>
      <c r="AF125" s="384">
        <f t="shared" si="151"/>
        <v>0</v>
      </c>
      <c r="AG125" s="384">
        <f t="shared" si="151"/>
        <v>0</v>
      </c>
      <c r="AH125" s="384">
        <f t="shared" si="151"/>
        <v>0</v>
      </c>
      <c r="AI125" s="384">
        <f t="shared" si="151"/>
        <v>0</v>
      </c>
      <c r="AJ125" s="384">
        <f t="shared" si="151"/>
        <v>0</v>
      </c>
      <c r="AK125" s="384">
        <f t="shared" si="151"/>
        <v>0</v>
      </c>
      <c r="AL125" s="384">
        <f t="shared" si="151"/>
        <v>0</v>
      </c>
      <c r="AM125" s="384">
        <f t="shared" si="151"/>
        <v>0</v>
      </c>
      <c r="AN125" s="446">
        <f t="shared" si="144"/>
        <v>0</v>
      </c>
    </row>
    <row r="126" spans="1:40" ht="15.75" customHeight="1" x14ac:dyDescent="0.25">
      <c r="A126" s="400"/>
      <c r="B126" s="330"/>
      <c r="C126" s="330"/>
      <c r="D126" s="330"/>
      <c r="E126" s="330"/>
      <c r="F126" s="330"/>
      <c r="G126" s="330"/>
      <c r="H126" s="330"/>
      <c r="I126" s="330"/>
      <c r="J126" s="330"/>
      <c r="K126" s="330"/>
      <c r="L126" s="330"/>
      <c r="M126" s="330"/>
      <c r="N126" s="339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9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401"/>
    </row>
    <row r="127" spans="1:40" ht="15.75" customHeight="1" thickBot="1" x14ac:dyDescent="0.3">
      <c r="A127" s="400"/>
      <c r="B127" s="330"/>
      <c r="C127" s="330"/>
      <c r="D127" s="330"/>
      <c r="E127" s="330"/>
      <c r="F127" s="330"/>
      <c r="G127" s="330"/>
      <c r="H127" s="330"/>
      <c r="I127" s="330"/>
      <c r="J127" s="330"/>
      <c r="K127" s="330"/>
      <c r="L127" s="330"/>
      <c r="M127" s="330"/>
      <c r="N127" s="34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4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401"/>
    </row>
    <row r="128" spans="1:40" ht="15.75" customHeight="1" thickTop="1" thickBot="1" x14ac:dyDescent="0.3">
      <c r="A128" s="402" t="s">
        <v>116</v>
      </c>
      <c r="B128" s="180" t="s">
        <v>164</v>
      </c>
      <c r="C128" s="180" t="s">
        <v>165</v>
      </c>
      <c r="D128" s="181" t="s">
        <v>166</v>
      </c>
      <c r="E128" s="178" t="s">
        <v>167</v>
      </c>
      <c r="F128" s="178" t="s">
        <v>168</v>
      </c>
      <c r="G128" s="178" t="s">
        <v>169</v>
      </c>
      <c r="H128" s="178" t="s">
        <v>170</v>
      </c>
      <c r="I128" s="178" t="s">
        <v>171</v>
      </c>
      <c r="J128" s="178" t="s">
        <v>172</v>
      </c>
      <c r="K128" s="178" t="s">
        <v>173</v>
      </c>
      <c r="L128" s="178" t="s">
        <v>174</v>
      </c>
      <c r="M128" s="178" t="s">
        <v>175</v>
      </c>
      <c r="N128" s="179" t="s">
        <v>140</v>
      </c>
      <c r="O128" s="180" t="s">
        <v>176</v>
      </c>
      <c r="P128" s="181" t="s">
        <v>177</v>
      </c>
      <c r="Q128" s="178" t="s">
        <v>178</v>
      </c>
      <c r="R128" s="178" t="s">
        <v>179</v>
      </c>
      <c r="S128" s="178" t="s">
        <v>180</v>
      </c>
      <c r="T128" s="178" t="s">
        <v>181</v>
      </c>
      <c r="U128" s="178" t="s">
        <v>182</v>
      </c>
      <c r="V128" s="178" t="s">
        <v>183</v>
      </c>
      <c r="W128" s="178" t="s">
        <v>184</v>
      </c>
      <c r="X128" s="178" t="s">
        <v>185</v>
      </c>
      <c r="Y128" s="178" t="s">
        <v>186</v>
      </c>
      <c r="Z128" s="178" t="s">
        <v>187</v>
      </c>
      <c r="AA128" s="179" t="s">
        <v>141</v>
      </c>
      <c r="AB128" s="180" t="s">
        <v>188</v>
      </c>
      <c r="AC128" s="181" t="s">
        <v>189</v>
      </c>
      <c r="AD128" s="178" t="s">
        <v>190</v>
      </c>
      <c r="AE128" s="178" t="s">
        <v>191</v>
      </c>
      <c r="AF128" s="178" t="s">
        <v>192</v>
      </c>
      <c r="AG128" s="178" t="s">
        <v>193</v>
      </c>
      <c r="AH128" s="178" t="s">
        <v>194</v>
      </c>
      <c r="AI128" s="178" t="s">
        <v>195</v>
      </c>
      <c r="AJ128" s="178" t="s">
        <v>196</v>
      </c>
      <c r="AK128" s="178" t="s">
        <v>197</v>
      </c>
      <c r="AL128" s="178" t="s">
        <v>198</v>
      </c>
      <c r="AM128" s="178" t="s">
        <v>199</v>
      </c>
      <c r="AN128" s="295" t="s">
        <v>200</v>
      </c>
    </row>
    <row r="129" spans="1:40" ht="15.75" customHeight="1" x14ac:dyDescent="0.25">
      <c r="A129" s="248" t="str">
        <f t="shared" ref="A129:M129" si="152">+A22</f>
        <v>Anyagköltség összesen  Ft</v>
      </c>
      <c r="B129" s="386">
        <f t="shared" si="152"/>
        <v>0</v>
      </c>
      <c r="C129" s="386">
        <f t="shared" si="152"/>
        <v>0</v>
      </c>
      <c r="D129" s="386">
        <f t="shared" si="152"/>
        <v>0</v>
      </c>
      <c r="E129" s="386">
        <f t="shared" si="152"/>
        <v>0</v>
      </c>
      <c r="F129" s="386">
        <f t="shared" si="152"/>
        <v>0</v>
      </c>
      <c r="G129" s="386">
        <f t="shared" si="152"/>
        <v>0</v>
      </c>
      <c r="H129" s="386">
        <f t="shared" si="152"/>
        <v>0</v>
      </c>
      <c r="I129" s="386">
        <f t="shared" si="152"/>
        <v>0</v>
      </c>
      <c r="J129" s="386">
        <f t="shared" si="152"/>
        <v>0</v>
      </c>
      <c r="K129" s="386">
        <f t="shared" si="152"/>
        <v>0</v>
      </c>
      <c r="L129" s="386">
        <f t="shared" si="152"/>
        <v>0</v>
      </c>
      <c r="M129" s="386">
        <f t="shared" si="152"/>
        <v>0</v>
      </c>
      <c r="N129" s="505">
        <f t="shared" ref="N129:N134" si="153">SUM(B129:M129)</f>
        <v>0</v>
      </c>
      <c r="O129" s="386">
        <f t="shared" ref="O129:Z129" si="154">+O22</f>
        <v>0</v>
      </c>
      <c r="P129" s="386">
        <f t="shared" si="154"/>
        <v>0</v>
      </c>
      <c r="Q129" s="386">
        <f t="shared" si="154"/>
        <v>0</v>
      </c>
      <c r="R129" s="386">
        <f t="shared" si="154"/>
        <v>0</v>
      </c>
      <c r="S129" s="386">
        <f t="shared" si="154"/>
        <v>0</v>
      </c>
      <c r="T129" s="386">
        <f t="shared" si="154"/>
        <v>0</v>
      </c>
      <c r="U129" s="386">
        <f t="shared" si="154"/>
        <v>0</v>
      </c>
      <c r="V129" s="386">
        <f t="shared" si="154"/>
        <v>0</v>
      </c>
      <c r="W129" s="386">
        <f t="shared" si="154"/>
        <v>0</v>
      </c>
      <c r="X129" s="386">
        <f t="shared" si="154"/>
        <v>0</v>
      </c>
      <c r="Y129" s="386">
        <f t="shared" si="154"/>
        <v>0</v>
      </c>
      <c r="Z129" s="386">
        <f t="shared" si="154"/>
        <v>0</v>
      </c>
      <c r="AA129" s="505">
        <f t="shared" ref="AA129:AA134" si="155">SUM(O129:Z129)</f>
        <v>0</v>
      </c>
      <c r="AB129" s="386">
        <f t="shared" ref="AB129:AM129" si="156">+AB22</f>
        <v>0</v>
      </c>
      <c r="AC129" s="386">
        <f t="shared" si="156"/>
        <v>0</v>
      </c>
      <c r="AD129" s="386">
        <f t="shared" si="156"/>
        <v>0</v>
      </c>
      <c r="AE129" s="386">
        <f t="shared" si="156"/>
        <v>0</v>
      </c>
      <c r="AF129" s="386">
        <f t="shared" si="156"/>
        <v>0</v>
      </c>
      <c r="AG129" s="386">
        <f t="shared" si="156"/>
        <v>0</v>
      </c>
      <c r="AH129" s="386">
        <f t="shared" si="156"/>
        <v>0</v>
      </c>
      <c r="AI129" s="386">
        <f t="shared" si="156"/>
        <v>0</v>
      </c>
      <c r="AJ129" s="386">
        <f t="shared" si="156"/>
        <v>0</v>
      </c>
      <c r="AK129" s="386">
        <f t="shared" si="156"/>
        <v>0</v>
      </c>
      <c r="AL129" s="386">
        <f t="shared" si="156"/>
        <v>0</v>
      </c>
      <c r="AM129" s="386">
        <f t="shared" si="156"/>
        <v>0</v>
      </c>
      <c r="AN129" s="510">
        <f t="shared" ref="AN129:AN134" si="157">SUM(AB129:AM129)</f>
        <v>0</v>
      </c>
    </row>
    <row r="130" spans="1:40" ht="15.75" customHeight="1" x14ac:dyDescent="0.25">
      <c r="A130" s="252" t="str">
        <f t="shared" ref="A130:M130" si="158">+A41</f>
        <v>Igénybe vett szolgáltatások ft</v>
      </c>
      <c r="B130" s="387">
        <f t="shared" si="158"/>
        <v>0</v>
      </c>
      <c r="C130" s="387">
        <f t="shared" si="158"/>
        <v>0</v>
      </c>
      <c r="D130" s="387">
        <f t="shared" si="158"/>
        <v>0</v>
      </c>
      <c r="E130" s="387">
        <f t="shared" si="158"/>
        <v>0</v>
      </c>
      <c r="F130" s="387">
        <f t="shared" si="158"/>
        <v>0</v>
      </c>
      <c r="G130" s="387">
        <f t="shared" si="158"/>
        <v>0</v>
      </c>
      <c r="H130" s="387">
        <f t="shared" si="158"/>
        <v>0</v>
      </c>
      <c r="I130" s="387">
        <f t="shared" si="158"/>
        <v>0</v>
      </c>
      <c r="J130" s="387">
        <f t="shared" si="158"/>
        <v>0</v>
      </c>
      <c r="K130" s="387">
        <f t="shared" si="158"/>
        <v>0</v>
      </c>
      <c r="L130" s="387">
        <f t="shared" si="158"/>
        <v>0</v>
      </c>
      <c r="M130" s="387">
        <f t="shared" si="158"/>
        <v>0</v>
      </c>
      <c r="N130" s="506">
        <f t="shared" si="153"/>
        <v>0</v>
      </c>
      <c r="O130" s="387">
        <f t="shared" ref="O130:Z130" si="159">+O41</f>
        <v>0</v>
      </c>
      <c r="P130" s="387">
        <f t="shared" si="159"/>
        <v>0</v>
      </c>
      <c r="Q130" s="387">
        <f t="shared" si="159"/>
        <v>0</v>
      </c>
      <c r="R130" s="387">
        <f t="shared" si="159"/>
        <v>0</v>
      </c>
      <c r="S130" s="387">
        <f t="shared" si="159"/>
        <v>0</v>
      </c>
      <c r="T130" s="387">
        <f t="shared" si="159"/>
        <v>0</v>
      </c>
      <c r="U130" s="387">
        <f t="shared" si="159"/>
        <v>0</v>
      </c>
      <c r="V130" s="387">
        <f t="shared" si="159"/>
        <v>0</v>
      </c>
      <c r="W130" s="387">
        <f t="shared" si="159"/>
        <v>0</v>
      </c>
      <c r="X130" s="387">
        <f t="shared" si="159"/>
        <v>0</v>
      </c>
      <c r="Y130" s="387">
        <f t="shared" si="159"/>
        <v>0</v>
      </c>
      <c r="Z130" s="387">
        <f t="shared" si="159"/>
        <v>0</v>
      </c>
      <c r="AA130" s="506">
        <f t="shared" si="155"/>
        <v>0</v>
      </c>
      <c r="AB130" s="387">
        <f t="shared" ref="AB130:AM130" si="160">+AB41</f>
        <v>0</v>
      </c>
      <c r="AC130" s="387">
        <f t="shared" si="160"/>
        <v>0</v>
      </c>
      <c r="AD130" s="387">
        <f t="shared" si="160"/>
        <v>0</v>
      </c>
      <c r="AE130" s="387">
        <f t="shared" si="160"/>
        <v>0</v>
      </c>
      <c r="AF130" s="387">
        <f t="shared" si="160"/>
        <v>0</v>
      </c>
      <c r="AG130" s="387">
        <f t="shared" si="160"/>
        <v>0</v>
      </c>
      <c r="AH130" s="387">
        <f t="shared" si="160"/>
        <v>0</v>
      </c>
      <c r="AI130" s="387">
        <f t="shared" si="160"/>
        <v>0</v>
      </c>
      <c r="AJ130" s="387">
        <f t="shared" si="160"/>
        <v>0</v>
      </c>
      <c r="AK130" s="387">
        <f t="shared" si="160"/>
        <v>0</v>
      </c>
      <c r="AL130" s="387">
        <f t="shared" si="160"/>
        <v>0</v>
      </c>
      <c r="AM130" s="387">
        <f t="shared" si="160"/>
        <v>0</v>
      </c>
      <c r="AN130" s="511">
        <f t="shared" si="157"/>
        <v>0</v>
      </c>
    </row>
    <row r="131" spans="1:40" ht="15.75" customHeight="1" thickBot="1" x14ac:dyDescent="0.3">
      <c r="A131" s="259" t="str">
        <f t="shared" ref="A131:L131" si="161">+A105</f>
        <v>Beruházás összesen Ft</v>
      </c>
      <c r="B131" s="229">
        <f t="shared" si="161"/>
        <v>0</v>
      </c>
      <c r="C131" s="229">
        <f t="shared" si="161"/>
        <v>0</v>
      </c>
      <c r="D131" s="229">
        <f t="shared" si="161"/>
        <v>0</v>
      </c>
      <c r="E131" s="229">
        <f t="shared" si="161"/>
        <v>0</v>
      </c>
      <c r="F131" s="229">
        <f t="shared" si="161"/>
        <v>0</v>
      </c>
      <c r="G131" s="229">
        <f t="shared" si="161"/>
        <v>0</v>
      </c>
      <c r="H131" s="229">
        <f t="shared" si="161"/>
        <v>0</v>
      </c>
      <c r="I131" s="229">
        <f t="shared" si="161"/>
        <v>0</v>
      </c>
      <c r="J131" s="229">
        <f t="shared" si="161"/>
        <v>0</v>
      </c>
      <c r="K131" s="229">
        <f t="shared" si="161"/>
        <v>0</v>
      </c>
      <c r="L131" s="229">
        <f t="shared" si="161"/>
        <v>0</v>
      </c>
      <c r="M131" s="388">
        <f>SUM(B131:L131)</f>
        <v>0</v>
      </c>
      <c r="N131" s="507">
        <f t="shared" si="153"/>
        <v>0</v>
      </c>
      <c r="O131" s="229">
        <f t="shared" ref="O131:Y131" si="162">+O105</f>
        <v>0</v>
      </c>
      <c r="P131" s="229">
        <f t="shared" si="162"/>
        <v>0</v>
      </c>
      <c r="Q131" s="229">
        <f t="shared" si="162"/>
        <v>0</v>
      </c>
      <c r="R131" s="229">
        <f t="shared" si="162"/>
        <v>0</v>
      </c>
      <c r="S131" s="229">
        <f t="shared" si="162"/>
        <v>0</v>
      </c>
      <c r="T131" s="229">
        <f t="shared" si="162"/>
        <v>0</v>
      </c>
      <c r="U131" s="229">
        <f t="shared" si="162"/>
        <v>0</v>
      </c>
      <c r="V131" s="229">
        <f t="shared" si="162"/>
        <v>0</v>
      </c>
      <c r="W131" s="229">
        <f t="shared" si="162"/>
        <v>0</v>
      </c>
      <c r="X131" s="229">
        <f t="shared" si="162"/>
        <v>0</v>
      </c>
      <c r="Y131" s="229">
        <f t="shared" si="162"/>
        <v>0</v>
      </c>
      <c r="Z131" s="388">
        <f>SUM(O131:Y131)</f>
        <v>0</v>
      </c>
      <c r="AA131" s="507">
        <f t="shared" si="155"/>
        <v>0</v>
      </c>
      <c r="AB131" s="229">
        <f t="shared" ref="AB131:AL131" si="163">+AB105</f>
        <v>0</v>
      </c>
      <c r="AC131" s="229">
        <f t="shared" si="163"/>
        <v>0</v>
      </c>
      <c r="AD131" s="229">
        <f t="shared" si="163"/>
        <v>0</v>
      </c>
      <c r="AE131" s="229">
        <f t="shared" si="163"/>
        <v>0</v>
      </c>
      <c r="AF131" s="229">
        <f t="shared" si="163"/>
        <v>0</v>
      </c>
      <c r="AG131" s="229">
        <f t="shared" si="163"/>
        <v>0</v>
      </c>
      <c r="AH131" s="229">
        <f t="shared" si="163"/>
        <v>0</v>
      </c>
      <c r="AI131" s="229">
        <f t="shared" si="163"/>
        <v>0</v>
      </c>
      <c r="AJ131" s="229">
        <f t="shared" si="163"/>
        <v>0</v>
      </c>
      <c r="AK131" s="229">
        <f t="shared" si="163"/>
        <v>0</v>
      </c>
      <c r="AL131" s="229">
        <f t="shared" si="163"/>
        <v>0</v>
      </c>
      <c r="AM131" s="388">
        <f>SUM(AB131:AL131)</f>
        <v>0</v>
      </c>
      <c r="AN131" s="512">
        <f t="shared" si="157"/>
        <v>0</v>
      </c>
    </row>
    <row r="132" spans="1:40" ht="15.75" customHeight="1" thickBot="1" x14ac:dyDescent="0.3">
      <c r="A132" s="448" t="s">
        <v>117</v>
      </c>
      <c r="B132" s="225">
        <f t="shared" ref="B132:M132" si="164">B49</f>
        <v>0</v>
      </c>
      <c r="C132" s="225">
        <f t="shared" si="164"/>
        <v>0</v>
      </c>
      <c r="D132" s="225">
        <f t="shared" si="164"/>
        <v>0</v>
      </c>
      <c r="E132" s="225">
        <f t="shared" si="164"/>
        <v>0</v>
      </c>
      <c r="F132" s="225">
        <f t="shared" si="164"/>
        <v>0</v>
      </c>
      <c r="G132" s="225">
        <f t="shared" si="164"/>
        <v>0</v>
      </c>
      <c r="H132" s="225">
        <f t="shared" si="164"/>
        <v>0</v>
      </c>
      <c r="I132" s="225">
        <f t="shared" si="164"/>
        <v>0</v>
      </c>
      <c r="J132" s="225">
        <f t="shared" si="164"/>
        <v>0</v>
      </c>
      <c r="K132" s="225">
        <f t="shared" si="164"/>
        <v>0</v>
      </c>
      <c r="L132" s="225">
        <f t="shared" si="164"/>
        <v>0</v>
      </c>
      <c r="M132" s="225">
        <f t="shared" si="164"/>
        <v>0</v>
      </c>
      <c r="N132" s="508">
        <f t="shared" si="153"/>
        <v>0</v>
      </c>
      <c r="O132" s="225">
        <f t="shared" ref="O132:Z132" si="165">O49</f>
        <v>0</v>
      </c>
      <c r="P132" s="225">
        <f t="shared" si="165"/>
        <v>0</v>
      </c>
      <c r="Q132" s="225">
        <f t="shared" si="165"/>
        <v>0</v>
      </c>
      <c r="R132" s="225">
        <f t="shared" si="165"/>
        <v>0</v>
      </c>
      <c r="S132" s="225">
        <f t="shared" si="165"/>
        <v>0</v>
      </c>
      <c r="T132" s="225">
        <f t="shared" si="165"/>
        <v>0</v>
      </c>
      <c r="U132" s="225">
        <f t="shared" si="165"/>
        <v>0</v>
      </c>
      <c r="V132" s="225">
        <f t="shared" si="165"/>
        <v>0</v>
      </c>
      <c r="W132" s="225">
        <f t="shared" si="165"/>
        <v>0</v>
      </c>
      <c r="X132" s="225">
        <f t="shared" si="165"/>
        <v>0</v>
      </c>
      <c r="Y132" s="225">
        <f t="shared" si="165"/>
        <v>0</v>
      </c>
      <c r="Z132" s="225">
        <f t="shared" si="165"/>
        <v>0</v>
      </c>
      <c r="AA132" s="508">
        <f t="shared" si="155"/>
        <v>0</v>
      </c>
      <c r="AB132" s="225">
        <f t="shared" ref="AB132:AM132" si="166">AB49</f>
        <v>0</v>
      </c>
      <c r="AC132" s="225">
        <f t="shared" si="166"/>
        <v>0</v>
      </c>
      <c r="AD132" s="225">
        <f t="shared" si="166"/>
        <v>0</v>
      </c>
      <c r="AE132" s="225">
        <f t="shared" si="166"/>
        <v>0</v>
      </c>
      <c r="AF132" s="225">
        <f t="shared" si="166"/>
        <v>0</v>
      </c>
      <c r="AG132" s="225">
        <f t="shared" si="166"/>
        <v>0</v>
      </c>
      <c r="AH132" s="225">
        <f t="shared" si="166"/>
        <v>0</v>
      </c>
      <c r="AI132" s="225">
        <f t="shared" si="166"/>
        <v>0</v>
      </c>
      <c r="AJ132" s="225">
        <f t="shared" si="166"/>
        <v>0</v>
      </c>
      <c r="AK132" s="225">
        <f t="shared" si="166"/>
        <v>0</v>
      </c>
      <c r="AL132" s="225">
        <f t="shared" si="166"/>
        <v>0</v>
      </c>
      <c r="AM132" s="225">
        <f t="shared" si="166"/>
        <v>0</v>
      </c>
      <c r="AN132" s="513">
        <f t="shared" si="157"/>
        <v>0</v>
      </c>
    </row>
    <row r="133" spans="1:40" ht="15.75" customHeight="1" thickBot="1" x14ac:dyDescent="0.3">
      <c r="A133" s="443" t="s">
        <v>118</v>
      </c>
      <c r="B133" s="383">
        <f>((B129+B130+B131)*1.27)+B132</f>
        <v>0</v>
      </c>
      <c r="C133" s="383">
        <f>((C129+C130+C131)*1.27)+C132</f>
        <v>0</v>
      </c>
      <c r="D133" s="383">
        <f t="shared" ref="D133:M133" si="167">((D129+D130+D131)*1.27)+D132</f>
        <v>0</v>
      </c>
      <c r="E133" s="383">
        <f t="shared" si="167"/>
        <v>0</v>
      </c>
      <c r="F133" s="383">
        <f t="shared" si="167"/>
        <v>0</v>
      </c>
      <c r="G133" s="383">
        <f t="shared" si="167"/>
        <v>0</v>
      </c>
      <c r="H133" s="383">
        <f t="shared" si="167"/>
        <v>0</v>
      </c>
      <c r="I133" s="383">
        <f t="shared" si="167"/>
        <v>0</v>
      </c>
      <c r="J133" s="383">
        <f t="shared" si="167"/>
        <v>0</v>
      </c>
      <c r="K133" s="383">
        <f t="shared" si="167"/>
        <v>0</v>
      </c>
      <c r="L133" s="383">
        <f t="shared" si="167"/>
        <v>0</v>
      </c>
      <c r="M133" s="383">
        <f t="shared" si="167"/>
        <v>0</v>
      </c>
      <c r="N133" s="509">
        <f t="shared" si="153"/>
        <v>0</v>
      </c>
      <c r="O133" s="383">
        <f>((O129+O130+O131)*1.27)+O132</f>
        <v>0</v>
      </c>
      <c r="P133" s="383">
        <f>((P129+P130+P131)*1.27)+P132</f>
        <v>0</v>
      </c>
      <c r="Q133" s="383">
        <f t="shared" ref="Q133" si="168">((Q129+Q130+Q131)*1.27)+Q132</f>
        <v>0</v>
      </c>
      <c r="R133" s="383">
        <f t="shared" ref="R133" si="169">((R129+R130+R131)*1.27)+R132</f>
        <v>0</v>
      </c>
      <c r="S133" s="383">
        <f t="shared" ref="S133" si="170">((S129+S130+S131)*1.27)+S132</f>
        <v>0</v>
      </c>
      <c r="T133" s="383">
        <f t="shared" ref="T133" si="171">((T129+T130+T131)*1.27)+T132</f>
        <v>0</v>
      </c>
      <c r="U133" s="383">
        <f t="shared" ref="U133" si="172">((U129+U130+U131)*1.27)+U132</f>
        <v>0</v>
      </c>
      <c r="V133" s="383">
        <f t="shared" ref="V133" si="173">((V129+V130+V131)*1.27)+V132</f>
        <v>0</v>
      </c>
      <c r="W133" s="383">
        <f t="shared" ref="W133" si="174">((W129+W130+W131)*1.27)+W132</f>
        <v>0</v>
      </c>
      <c r="X133" s="383">
        <f t="shared" ref="X133" si="175">((X129+X130+X131)*1.27)+X132</f>
        <v>0</v>
      </c>
      <c r="Y133" s="383">
        <f t="shared" ref="Y133" si="176">((Y129+Y130+Y131)*1.27)+Y132</f>
        <v>0</v>
      </c>
      <c r="Z133" s="383">
        <f t="shared" ref="Z133" si="177">((Z129+Z130+Z131)*1.27)+Z132</f>
        <v>0</v>
      </c>
      <c r="AA133" s="509">
        <f t="shared" si="155"/>
        <v>0</v>
      </c>
      <c r="AB133" s="383">
        <f>((AB129+AB130+AB131)*1.27)+AB132</f>
        <v>0</v>
      </c>
      <c r="AC133" s="383">
        <f>((AC129+AC130+AC131)*1.27)+AC132</f>
        <v>0</v>
      </c>
      <c r="AD133" s="383">
        <f t="shared" ref="AD133" si="178">((AD129+AD130+AD131)*1.27)+AD132</f>
        <v>0</v>
      </c>
      <c r="AE133" s="383">
        <f t="shared" ref="AE133" si="179">((AE129+AE130+AE131)*1.27)+AE132</f>
        <v>0</v>
      </c>
      <c r="AF133" s="383">
        <f t="shared" ref="AF133" si="180">((AF129+AF130+AF131)*1.27)+AF132</f>
        <v>0</v>
      </c>
      <c r="AG133" s="383">
        <f t="shared" ref="AG133" si="181">((AG129+AG130+AG131)*1.27)+AG132</f>
        <v>0</v>
      </c>
      <c r="AH133" s="383">
        <f t="shared" ref="AH133" si="182">((AH129+AH130+AH131)*1.27)+AH132</f>
        <v>0</v>
      </c>
      <c r="AI133" s="383">
        <f t="shared" ref="AI133" si="183">((AI129+AI130+AI131)*1.27)+AI132</f>
        <v>0</v>
      </c>
      <c r="AJ133" s="383">
        <f t="shared" ref="AJ133" si="184">((AJ129+AJ130+AJ131)*1.27)+AJ132</f>
        <v>0</v>
      </c>
      <c r="AK133" s="383">
        <f t="shared" ref="AK133" si="185">((AK129+AK130+AK131)*1.27)+AK132</f>
        <v>0</v>
      </c>
      <c r="AL133" s="383">
        <f t="shared" ref="AL133" si="186">((AL129+AL130+AL131)*1.27)+AL132</f>
        <v>0</v>
      </c>
      <c r="AM133" s="383">
        <f t="shared" ref="AM133" si="187">((AM129+AM130+AM131)*1.27)+AM132</f>
        <v>0</v>
      </c>
      <c r="AN133" s="514">
        <f t="shared" si="157"/>
        <v>0</v>
      </c>
    </row>
    <row r="134" spans="1:40" ht="15.75" customHeight="1" thickBot="1" x14ac:dyDescent="0.3">
      <c r="A134" s="445" t="s">
        <v>119</v>
      </c>
      <c r="B134" s="384">
        <f t="shared" ref="B134" si="188">+B133/1000</f>
        <v>0</v>
      </c>
      <c r="C134" s="384">
        <f t="shared" ref="C134:M134" si="189">+C133/1000</f>
        <v>0</v>
      </c>
      <c r="D134" s="384">
        <f t="shared" si="189"/>
        <v>0</v>
      </c>
      <c r="E134" s="384">
        <f t="shared" si="189"/>
        <v>0</v>
      </c>
      <c r="F134" s="384">
        <f t="shared" si="189"/>
        <v>0</v>
      </c>
      <c r="G134" s="384">
        <f t="shared" si="189"/>
        <v>0</v>
      </c>
      <c r="H134" s="384">
        <f t="shared" si="189"/>
        <v>0</v>
      </c>
      <c r="I134" s="384">
        <f t="shared" si="189"/>
        <v>0</v>
      </c>
      <c r="J134" s="384">
        <f t="shared" si="189"/>
        <v>0</v>
      </c>
      <c r="K134" s="384">
        <f t="shared" si="189"/>
        <v>0</v>
      </c>
      <c r="L134" s="384">
        <f t="shared" si="189"/>
        <v>0</v>
      </c>
      <c r="M134" s="384">
        <f t="shared" si="189"/>
        <v>0</v>
      </c>
      <c r="N134" s="389">
        <f t="shared" si="153"/>
        <v>0</v>
      </c>
      <c r="O134" s="384">
        <f t="shared" ref="O134:Z134" si="190">+O133/1000</f>
        <v>0</v>
      </c>
      <c r="P134" s="384">
        <f t="shared" si="190"/>
        <v>0</v>
      </c>
      <c r="Q134" s="384">
        <f t="shared" si="190"/>
        <v>0</v>
      </c>
      <c r="R134" s="384">
        <f t="shared" si="190"/>
        <v>0</v>
      </c>
      <c r="S134" s="384">
        <f t="shared" si="190"/>
        <v>0</v>
      </c>
      <c r="T134" s="384">
        <f t="shared" si="190"/>
        <v>0</v>
      </c>
      <c r="U134" s="384">
        <f t="shared" si="190"/>
        <v>0</v>
      </c>
      <c r="V134" s="384">
        <f t="shared" si="190"/>
        <v>0</v>
      </c>
      <c r="W134" s="384">
        <f t="shared" si="190"/>
        <v>0</v>
      </c>
      <c r="X134" s="384">
        <f t="shared" si="190"/>
        <v>0</v>
      </c>
      <c r="Y134" s="384">
        <f t="shared" si="190"/>
        <v>0</v>
      </c>
      <c r="Z134" s="384">
        <f t="shared" si="190"/>
        <v>0</v>
      </c>
      <c r="AA134" s="389">
        <f t="shared" si="155"/>
        <v>0</v>
      </c>
      <c r="AB134" s="384">
        <f t="shared" ref="AB134:AM134" si="191">+AB133/1000</f>
        <v>0</v>
      </c>
      <c r="AC134" s="384">
        <f t="shared" si="191"/>
        <v>0</v>
      </c>
      <c r="AD134" s="384">
        <f t="shared" si="191"/>
        <v>0</v>
      </c>
      <c r="AE134" s="384">
        <f t="shared" si="191"/>
        <v>0</v>
      </c>
      <c r="AF134" s="384">
        <f t="shared" si="191"/>
        <v>0</v>
      </c>
      <c r="AG134" s="384">
        <f t="shared" si="191"/>
        <v>0</v>
      </c>
      <c r="AH134" s="384">
        <f t="shared" si="191"/>
        <v>0</v>
      </c>
      <c r="AI134" s="384">
        <f t="shared" si="191"/>
        <v>0</v>
      </c>
      <c r="AJ134" s="384">
        <f t="shared" si="191"/>
        <v>0</v>
      </c>
      <c r="AK134" s="384">
        <f t="shared" si="191"/>
        <v>0</v>
      </c>
      <c r="AL134" s="384">
        <f t="shared" si="191"/>
        <v>0</v>
      </c>
      <c r="AM134" s="384">
        <f t="shared" si="191"/>
        <v>0</v>
      </c>
      <c r="AN134" s="515">
        <f t="shared" si="157"/>
        <v>0</v>
      </c>
    </row>
    <row r="135" spans="1:40" ht="15.75" customHeight="1" x14ac:dyDescent="0.25">
      <c r="A135" s="400"/>
      <c r="B135" s="330"/>
      <c r="C135" s="330"/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9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9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401"/>
    </row>
    <row r="136" spans="1:40" ht="15.75" customHeight="1" thickBot="1" x14ac:dyDescent="0.3">
      <c r="A136" s="400"/>
      <c r="B136" s="330"/>
      <c r="C136" s="330"/>
      <c r="D136" s="330"/>
      <c r="E136" s="330"/>
      <c r="F136" s="330"/>
      <c r="G136" s="330"/>
      <c r="H136" s="330"/>
      <c r="I136" s="330"/>
      <c r="J136" s="330"/>
      <c r="K136" s="330"/>
      <c r="L136" s="330"/>
      <c r="M136" s="330"/>
      <c r="N136" s="34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4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401"/>
    </row>
    <row r="137" spans="1:40" ht="15.75" customHeight="1" thickTop="1" thickBot="1" x14ac:dyDescent="0.3">
      <c r="A137" s="402" t="s">
        <v>120</v>
      </c>
      <c r="B137" s="180" t="s">
        <v>164</v>
      </c>
      <c r="C137" s="180" t="s">
        <v>165</v>
      </c>
      <c r="D137" s="181" t="s">
        <v>166</v>
      </c>
      <c r="E137" s="178" t="s">
        <v>167</v>
      </c>
      <c r="F137" s="178" t="s">
        <v>168</v>
      </c>
      <c r="G137" s="178" t="s">
        <v>169</v>
      </c>
      <c r="H137" s="178" t="s">
        <v>170</v>
      </c>
      <c r="I137" s="178" t="s">
        <v>171</v>
      </c>
      <c r="J137" s="178" t="s">
        <v>172</v>
      </c>
      <c r="K137" s="178" t="s">
        <v>173</v>
      </c>
      <c r="L137" s="178" t="s">
        <v>174</v>
      </c>
      <c r="M137" s="178" t="s">
        <v>175</v>
      </c>
      <c r="N137" s="179" t="s">
        <v>140</v>
      </c>
      <c r="O137" s="180" t="s">
        <v>176</v>
      </c>
      <c r="P137" s="181" t="s">
        <v>177</v>
      </c>
      <c r="Q137" s="178" t="s">
        <v>178</v>
      </c>
      <c r="R137" s="178" t="s">
        <v>179</v>
      </c>
      <c r="S137" s="178" t="s">
        <v>180</v>
      </c>
      <c r="T137" s="178" t="s">
        <v>181</v>
      </c>
      <c r="U137" s="178" t="s">
        <v>182</v>
      </c>
      <c r="V137" s="178" t="s">
        <v>183</v>
      </c>
      <c r="W137" s="178" t="s">
        <v>184</v>
      </c>
      <c r="X137" s="178" t="s">
        <v>185</v>
      </c>
      <c r="Y137" s="178" t="s">
        <v>186</v>
      </c>
      <c r="Z137" s="178" t="s">
        <v>187</v>
      </c>
      <c r="AA137" s="179" t="s">
        <v>141</v>
      </c>
      <c r="AB137" s="180" t="s">
        <v>188</v>
      </c>
      <c r="AC137" s="181" t="s">
        <v>189</v>
      </c>
      <c r="AD137" s="178" t="s">
        <v>190</v>
      </c>
      <c r="AE137" s="178" t="s">
        <v>191</v>
      </c>
      <c r="AF137" s="178" t="s">
        <v>192</v>
      </c>
      <c r="AG137" s="178" t="s">
        <v>193</v>
      </c>
      <c r="AH137" s="178" t="s">
        <v>194</v>
      </c>
      <c r="AI137" s="178" t="s">
        <v>195</v>
      </c>
      <c r="AJ137" s="178" t="s">
        <v>196</v>
      </c>
      <c r="AK137" s="178" t="s">
        <v>197</v>
      </c>
      <c r="AL137" s="178" t="s">
        <v>198</v>
      </c>
      <c r="AM137" s="178" t="s">
        <v>199</v>
      </c>
      <c r="AN137" s="295" t="s">
        <v>200</v>
      </c>
    </row>
    <row r="138" spans="1:40" ht="15.75" customHeight="1" x14ac:dyDescent="0.25">
      <c r="A138" s="440" t="s">
        <v>121</v>
      </c>
      <c r="B138" s="190">
        <f>+B123</f>
        <v>0</v>
      </c>
      <c r="C138" s="190">
        <f>+C123</f>
        <v>0</v>
      </c>
      <c r="D138" s="190">
        <f t="shared" ref="D138:M138" si="192">+D123</f>
        <v>0</v>
      </c>
      <c r="E138" s="190">
        <f t="shared" si="192"/>
        <v>0</v>
      </c>
      <c r="F138" s="190">
        <f t="shared" si="192"/>
        <v>0</v>
      </c>
      <c r="G138" s="190">
        <f t="shared" si="192"/>
        <v>0</v>
      </c>
      <c r="H138" s="190">
        <f t="shared" si="192"/>
        <v>0</v>
      </c>
      <c r="I138" s="190">
        <f t="shared" si="192"/>
        <v>0</v>
      </c>
      <c r="J138" s="190">
        <f t="shared" si="192"/>
        <v>0</v>
      </c>
      <c r="K138" s="190">
        <f t="shared" si="192"/>
        <v>0</v>
      </c>
      <c r="L138" s="190">
        <f t="shared" si="192"/>
        <v>0</v>
      </c>
      <c r="M138" s="190">
        <f t="shared" si="192"/>
        <v>0</v>
      </c>
      <c r="N138" s="499">
        <f t="shared" ref="N138:N142" si="193">SUM(B138:M138)</f>
        <v>0</v>
      </c>
      <c r="O138" s="190">
        <f>+O123</f>
        <v>0</v>
      </c>
      <c r="P138" s="190">
        <f>+P123</f>
        <v>0</v>
      </c>
      <c r="Q138" s="190">
        <f t="shared" ref="Q138:Z138" si="194">+Q123</f>
        <v>0</v>
      </c>
      <c r="R138" s="190">
        <f t="shared" si="194"/>
        <v>0</v>
      </c>
      <c r="S138" s="190">
        <f t="shared" si="194"/>
        <v>0</v>
      </c>
      <c r="T138" s="190">
        <f t="shared" si="194"/>
        <v>0</v>
      </c>
      <c r="U138" s="190">
        <f t="shared" si="194"/>
        <v>0</v>
      </c>
      <c r="V138" s="190">
        <f t="shared" si="194"/>
        <v>0</v>
      </c>
      <c r="W138" s="190">
        <f t="shared" si="194"/>
        <v>0</v>
      </c>
      <c r="X138" s="190">
        <f t="shared" si="194"/>
        <v>0</v>
      </c>
      <c r="Y138" s="190">
        <f t="shared" si="194"/>
        <v>0</v>
      </c>
      <c r="Z138" s="190">
        <f t="shared" si="194"/>
        <v>0</v>
      </c>
      <c r="AA138" s="499">
        <f t="shared" ref="AA138:AA142" si="195">SUM(O138:Z138)</f>
        <v>0</v>
      </c>
      <c r="AB138" s="190">
        <f>+AB123</f>
        <v>0</v>
      </c>
      <c r="AC138" s="190">
        <f>+AC123</f>
        <v>0</v>
      </c>
      <c r="AD138" s="190">
        <f t="shared" ref="AD138:AM138" si="196">+AD123</f>
        <v>0</v>
      </c>
      <c r="AE138" s="190">
        <f t="shared" si="196"/>
        <v>0</v>
      </c>
      <c r="AF138" s="190">
        <f t="shared" si="196"/>
        <v>0</v>
      </c>
      <c r="AG138" s="190">
        <f t="shared" si="196"/>
        <v>0</v>
      </c>
      <c r="AH138" s="190">
        <f t="shared" si="196"/>
        <v>0</v>
      </c>
      <c r="AI138" s="190">
        <f t="shared" si="196"/>
        <v>0</v>
      </c>
      <c r="AJ138" s="190">
        <f t="shared" si="196"/>
        <v>0</v>
      </c>
      <c r="AK138" s="190">
        <f t="shared" si="196"/>
        <v>0</v>
      </c>
      <c r="AL138" s="190">
        <f t="shared" si="196"/>
        <v>0</v>
      </c>
      <c r="AM138" s="190">
        <f t="shared" si="196"/>
        <v>0</v>
      </c>
      <c r="AN138" s="516">
        <f t="shared" ref="AN138:AN142" si="197">SUM(AB138:AM138)</f>
        <v>0</v>
      </c>
    </row>
    <row r="139" spans="1:40" ht="15.75" customHeight="1" thickBot="1" x14ac:dyDescent="0.3">
      <c r="A139" s="449" t="s">
        <v>122</v>
      </c>
      <c r="B139" s="204">
        <f>(B129+B130+B131)*0.27</f>
        <v>0</v>
      </c>
      <c r="C139" s="204">
        <f>(C129+C130+C131)*0.27</f>
        <v>0</v>
      </c>
      <c r="D139" s="204">
        <f t="shared" ref="D139:M139" si="198">(D129+D130+D131)*0.27</f>
        <v>0</v>
      </c>
      <c r="E139" s="204">
        <f t="shared" si="198"/>
        <v>0</v>
      </c>
      <c r="F139" s="204">
        <f t="shared" si="198"/>
        <v>0</v>
      </c>
      <c r="G139" s="204">
        <f t="shared" si="198"/>
        <v>0</v>
      </c>
      <c r="H139" s="204">
        <f t="shared" si="198"/>
        <v>0</v>
      </c>
      <c r="I139" s="204">
        <f t="shared" si="198"/>
        <v>0</v>
      </c>
      <c r="J139" s="204">
        <f t="shared" si="198"/>
        <v>0</v>
      </c>
      <c r="K139" s="204">
        <f t="shared" si="198"/>
        <v>0</v>
      </c>
      <c r="L139" s="204">
        <f t="shared" si="198"/>
        <v>0</v>
      </c>
      <c r="M139" s="204">
        <f t="shared" si="198"/>
        <v>0</v>
      </c>
      <c r="N139" s="501">
        <f t="shared" si="193"/>
        <v>0</v>
      </c>
      <c r="O139" s="204">
        <f>(O129+O130+O131)*0.27</f>
        <v>0</v>
      </c>
      <c r="P139" s="204">
        <f>(P129+P130+P131)*0.27</f>
        <v>0</v>
      </c>
      <c r="Q139" s="204">
        <f t="shared" ref="Q139:Z139" si="199">(Q129+Q130+Q131)*0.27</f>
        <v>0</v>
      </c>
      <c r="R139" s="204">
        <f t="shared" si="199"/>
        <v>0</v>
      </c>
      <c r="S139" s="204">
        <f t="shared" si="199"/>
        <v>0</v>
      </c>
      <c r="T139" s="204">
        <f t="shared" si="199"/>
        <v>0</v>
      </c>
      <c r="U139" s="204">
        <f t="shared" si="199"/>
        <v>0</v>
      </c>
      <c r="V139" s="204">
        <f t="shared" si="199"/>
        <v>0</v>
      </c>
      <c r="W139" s="204">
        <f t="shared" si="199"/>
        <v>0</v>
      </c>
      <c r="X139" s="204">
        <f t="shared" si="199"/>
        <v>0</v>
      </c>
      <c r="Y139" s="204">
        <f t="shared" si="199"/>
        <v>0</v>
      </c>
      <c r="Z139" s="204">
        <f t="shared" si="199"/>
        <v>0</v>
      </c>
      <c r="AA139" s="501">
        <f t="shared" si="195"/>
        <v>0</v>
      </c>
      <c r="AB139" s="204">
        <f>(AB129+AB130+AB131)*0.27</f>
        <v>0</v>
      </c>
      <c r="AC139" s="204">
        <f>(AC129+AC130+AC131)*0.27</f>
        <v>0</v>
      </c>
      <c r="AD139" s="204">
        <f t="shared" ref="AD139:AM139" si="200">(AD129+AD130+AD131)*0.27</f>
        <v>0</v>
      </c>
      <c r="AE139" s="204">
        <f t="shared" si="200"/>
        <v>0</v>
      </c>
      <c r="AF139" s="204">
        <f t="shared" si="200"/>
        <v>0</v>
      </c>
      <c r="AG139" s="204">
        <f t="shared" si="200"/>
        <v>0</v>
      </c>
      <c r="AH139" s="204">
        <f t="shared" si="200"/>
        <v>0</v>
      </c>
      <c r="AI139" s="204">
        <f t="shared" si="200"/>
        <v>0</v>
      </c>
      <c r="AJ139" s="204">
        <f t="shared" si="200"/>
        <v>0</v>
      </c>
      <c r="AK139" s="204">
        <f t="shared" si="200"/>
        <v>0</v>
      </c>
      <c r="AL139" s="204">
        <f t="shared" si="200"/>
        <v>0</v>
      </c>
      <c r="AM139" s="204">
        <f t="shared" si="200"/>
        <v>0</v>
      </c>
      <c r="AN139" s="517">
        <f t="shared" si="197"/>
        <v>0</v>
      </c>
    </row>
    <row r="140" spans="1:40" ht="15.75" customHeight="1" thickBot="1" x14ac:dyDescent="0.3">
      <c r="A140" s="450" t="s">
        <v>123</v>
      </c>
      <c r="B140" s="384">
        <f t="shared" ref="B140:C140" si="201">+B138/1000</f>
        <v>0</v>
      </c>
      <c r="C140" s="384">
        <f t="shared" si="201"/>
        <v>0</v>
      </c>
      <c r="D140" s="384">
        <f t="shared" ref="D140:M140" si="202">+D138/1000</f>
        <v>0</v>
      </c>
      <c r="E140" s="384">
        <f t="shared" si="202"/>
        <v>0</v>
      </c>
      <c r="F140" s="384">
        <f t="shared" si="202"/>
        <v>0</v>
      </c>
      <c r="G140" s="384">
        <f t="shared" si="202"/>
        <v>0</v>
      </c>
      <c r="H140" s="384">
        <f t="shared" si="202"/>
        <v>0</v>
      </c>
      <c r="I140" s="384">
        <f t="shared" si="202"/>
        <v>0</v>
      </c>
      <c r="J140" s="384">
        <f t="shared" si="202"/>
        <v>0</v>
      </c>
      <c r="K140" s="384">
        <f t="shared" si="202"/>
        <v>0</v>
      </c>
      <c r="L140" s="384">
        <f t="shared" si="202"/>
        <v>0</v>
      </c>
      <c r="M140" s="384">
        <f t="shared" si="202"/>
        <v>0</v>
      </c>
      <c r="N140" s="382">
        <f t="shared" si="193"/>
        <v>0</v>
      </c>
      <c r="O140" s="384">
        <f t="shared" ref="O140:Z140" si="203">+O138/1000</f>
        <v>0</v>
      </c>
      <c r="P140" s="384">
        <f t="shared" si="203"/>
        <v>0</v>
      </c>
      <c r="Q140" s="384">
        <f t="shared" si="203"/>
        <v>0</v>
      </c>
      <c r="R140" s="384">
        <f t="shared" si="203"/>
        <v>0</v>
      </c>
      <c r="S140" s="384">
        <f t="shared" si="203"/>
        <v>0</v>
      </c>
      <c r="T140" s="384">
        <f t="shared" si="203"/>
        <v>0</v>
      </c>
      <c r="U140" s="384">
        <f t="shared" si="203"/>
        <v>0</v>
      </c>
      <c r="V140" s="384">
        <f t="shared" si="203"/>
        <v>0</v>
      </c>
      <c r="W140" s="384">
        <f t="shared" si="203"/>
        <v>0</v>
      </c>
      <c r="X140" s="384">
        <f t="shared" si="203"/>
        <v>0</v>
      </c>
      <c r="Y140" s="384">
        <f t="shared" si="203"/>
        <v>0</v>
      </c>
      <c r="Z140" s="384">
        <f t="shared" si="203"/>
        <v>0</v>
      </c>
      <c r="AA140" s="382">
        <f t="shared" si="195"/>
        <v>0</v>
      </c>
      <c r="AB140" s="384">
        <f t="shared" ref="AB140:AM140" si="204">+AB138/1000</f>
        <v>0</v>
      </c>
      <c r="AC140" s="384">
        <f t="shared" si="204"/>
        <v>0</v>
      </c>
      <c r="AD140" s="384">
        <f t="shared" si="204"/>
        <v>0</v>
      </c>
      <c r="AE140" s="384">
        <f t="shared" si="204"/>
        <v>0</v>
      </c>
      <c r="AF140" s="384">
        <f t="shared" si="204"/>
        <v>0</v>
      </c>
      <c r="AG140" s="384">
        <f t="shared" si="204"/>
        <v>0</v>
      </c>
      <c r="AH140" s="384">
        <f t="shared" si="204"/>
        <v>0</v>
      </c>
      <c r="AI140" s="384">
        <f t="shared" si="204"/>
        <v>0</v>
      </c>
      <c r="AJ140" s="384">
        <f t="shared" si="204"/>
        <v>0</v>
      </c>
      <c r="AK140" s="384">
        <f t="shared" si="204"/>
        <v>0</v>
      </c>
      <c r="AL140" s="384">
        <f t="shared" si="204"/>
        <v>0</v>
      </c>
      <c r="AM140" s="384">
        <f t="shared" si="204"/>
        <v>0</v>
      </c>
      <c r="AN140" s="515">
        <f t="shared" si="197"/>
        <v>0</v>
      </c>
    </row>
    <row r="141" spans="1:40" ht="15.75" customHeight="1" thickBot="1" x14ac:dyDescent="0.3">
      <c r="A141" s="450" t="s">
        <v>124</v>
      </c>
      <c r="B141" s="390">
        <f t="shared" ref="B141:C141" si="205">+B139/1000</f>
        <v>0</v>
      </c>
      <c r="C141" s="390">
        <f t="shared" si="205"/>
        <v>0</v>
      </c>
      <c r="D141" s="390">
        <f t="shared" ref="D141:M141" si="206">+D139/1000</f>
        <v>0</v>
      </c>
      <c r="E141" s="390">
        <f t="shared" si="206"/>
        <v>0</v>
      </c>
      <c r="F141" s="390">
        <f t="shared" si="206"/>
        <v>0</v>
      </c>
      <c r="G141" s="390">
        <f t="shared" si="206"/>
        <v>0</v>
      </c>
      <c r="H141" s="390">
        <f t="shared" si="206"/>
        <v>0</v>
      </c>
      <c r="I141" s="390">
        <f t="shared" si="206"/>
        <v>0</v>
      </c>
      <c r="J141" s="390">
        <f t="shared" si="206"/>
        <v>0</v>
      </c>
      <c r="K141" s="390">
        <f t="shared" si="206"/>
        <v>0</v>
      </c>
      <c r="L141" s="390">
        <f t="shared" si="206"/>
        <v>0</v>
      </c>
      <c r="M141" s="390">
        <f t="shared" si="206"/>
        <v>0</v>
      </c>
      <c r="N141" s="382">
        <f t="shared" si="193"/>
        <v>0</v>
      </c>
      <c r="O141" s="390">
        <f t="shared" ref="O141:Z141" si="207">+O139/1000</f>
        <v>0</v>
      </c>
      <c r="P141" s="390">
        <f t="shared" si="207"/>
        <v>0</v>
      </c>
      <c r="Q141" s="390">
        <f t="shared" si="207"/>
        <v>0</v>
      </c>
      <c r="R141" s="390">
        <f t="shared" si="207"/>
        <v>0</v>
      </c>
      <c r="S141" s="390">
        <f t="shared" si="207"/>
        <v>0</v>
      </c>
      <c r="T141" s="390">
        <f t="shared" si="207"/>
        <v>0</v>
      </c>
      <c r="U141" s="390">
        <f t="shared" si="207"/>
        <v>0</v>
      </c>
      <c r="V141" s="390">
        <f t="shared" si="207"/>
        <v>0</v>
      </c>
      <c r="W141" s="390">
        <f t="shared" si="207"/>
        <v>0</v>
      </c>
      <c r="X141" s="390">
        <f t="shared" si="207"/>
        <v>0</v>
      </c>
      <c r="Y141" s="390">
        <f t="shared" si="207"/>
        <v>0</v>
      </c>
      <c r="Z141" s="390">
        <f t="shared" si="207"/>
        <v>0</v>
      </c>
      <c r="AA141" s="382">
        <f t="shared" si="195"/>
        <v>0</v>
      </c>
      <c r="AB141" s="390">
        <f t="shared" ref="AB141:AM141" si="208">+AB139/1000</f>
        <v>0</v>
      </c>
      <c r="AC141" s="390">
        <f t="shared" si="208"/>
        <v>0</v>
      </c>
      <c r="AD141" s="390">
        <f t="shared" si="208"/>
        <v>0</v>
      </c>
      <c r="AE141" s="390">
        <f t="shared" si="208"/>
        <v>0</v>
      </c>
      <c r="AF141" s="390">
        <f t="shared" si="208"/>
        <v>0</v>
      </c>
      <c r="AG141" s="390">
        <f t="shared" si="208"/>
        <v>0</v>
      </c>
      <c r="AH141" s="390">
        <f t="shared" si="208"/>
        <v>0</v>
      </c>
      <c r="AI141" s="390">
        <f t="shared" si="208"/>
        <v>0</v>
      </c>
      <c r="AJ141" s="390">
        <f t="shared" si="208"/>
        <v>0</v>
      </c>
      <c r="AK141" s="390">
        <f t="shared" si="208"/>
        <v>0</v>
      </c>
      <c r="AL141" s="390">
        <f t="shared" si="208"/>
        <v>0</v>
      </c>
      <c r="AM141" s="390">
        <f t="shared" si="208"/>
        <v>0</v>
      </c>
      <c r="AN141" s="515">
        <f t="shared" si="197"/>
        <v>0</v>
      </c>
    </row>
    <row r="142" spans="1:40" ht="15.75" customHeight="1" thickBot="1" x14ac:dyDescent="0.3">
      <c r="A142" s="445" t="s">
        <v>125</v>
      </c>
      <c r="B142" s="384">
        <f t="shared" ref="B142:C142" si="209">+B140-B141</f>
        <v>0</v>
      </c>
      <c r="C142" s="384">
        <f t="shared" si="209"/>
        <v>0</v>
      </c>
      <c r="D142" s="384">
        <f t="shared" ref="D142:M142" si="210">+D140-D141</f>
        <v>0</v>
      </c>
      <c r="E142" s="384">
        <f t="shared" si="210"/>
        <v>0</v>
      </c>
      <c r="F142" s="384">
        <f t="shared" si="210"/>
        <v>0</v>
      </c>
      <c r="G142" s="384">
        <f t="shared" si="210"/>
        <v>0</v>
      </c>
      <c r="H142" s="384">
        <f t="shared" si="210"/>
        <v>0</v>
      </c>
      <c r="I142" s="384">
        <f t="shared" si="210"/>
        <v>0</v>
      </c>
      <c r="J142" s="384">
        <f t="shared" si="210"/>
        <v>0</v>
      </c>
      <c r="K142" s="384">
        <f t="shared" si="210"/>
        <v>0</v>
      </c>
      <c r="L142" s="384">
        <f t="shared" si="210"/>
        <v>0</v>
      </c>
      <c r="M142" s="384">
        <f t="shared" si="210"/>
        <v>0</v>
      </c>
      <c r="N142" s="382">
        <f t="shared" si="193"/>
        <v>0</v>
      </c>
      <c r="O142" s="384">
        <f t="shared" ref="O142:Z142" si="211">+O140-O141</f>
        <v>0</v>
      </c>
      <c r="P142" s="384">
        <f t="shared" si="211"/>
        <v>0</v>
      </c>
      <c r="Q142" s="384">
        <f t="shared" si="211"/>
        <v>0</v>
      </c>
      <c r="R142" s="384">
        <f t="shared" si="211"/>
        <v>0</v>
      </c>
      <c r="S142" s="384">
        <f t="shared" si="211"/>
        <v>0</v>
      </c>
      <c r="T142" s="384">
        <f t="shared" si="211"/>
        <v>0</v>
      </c>
      <c r="U142" s="384">
        <f t="shared" si="211"/>
        <v>0</v>
      </c>
      <c r="V142" s="384">
        <f t="shared" si="211"/>
        <v>0</v>
      </c>
      <c r="W142" s="384">
        <f t="shared" si="211"/>
        <v>0</v>
      </c>
      <c r="X142" s="384">
        <f t="shared" si="211"/>
        <v>0</v>
      </c>
      <c r="Y142" s="384">
        <f t="shared" si="211"/>
        <v>0</v>
      </c>
      <c r="Z142" s="384">
        <f t="shared" si="211"/>
        <v>0</v>
      </c>
      <c r="AA142" s="382">
        <f t="shared" si="195"/>
        <v>0</v>
      </c>
      <c r="AB142" s="384">
        <f t="shared" ref="AB142:AM142" si="212">+AB140-AB141</f>
        <v>0</v>
      </c>
      <c r="AC142" s="384">
        <f t="shared" si="212"/>
        <v>0</v>
      </c>
      <c r="AD142" s="384">
        <f t="shared" si="212"/>
        <v>0</v>
      </c>
      <c r="AE142" s="384">
        <f t="shared" si="212"/>
        <v>0</v>
      </c>
      <c r="AF142" s="384">
        <f t="shared" si="212"/>
        <v>0</v>
      </c>
      <c r="AG142" s="384">
        <f t="shared" si="212"/>
        <v>0</v>
      </c>
      <c r="AH142" s="384">
        <f t="shared" si="212"/>
        <v>0</v>
      </c>
      <c r="AI142" s="384">
        <f t="shared" si="212"/>
        <v>0</v>
      </c>
      <c r="AJ142" s="384">
        <f t="shared" si="212"/>
        <v>0</v>
      </c>
      <c r="AK142" s="384">
        <f t="shared" si="212"/>
        <v>0</v>
      </c>
      <c r="AL142" s="384">
        <f t="shared" si="212"/>
        <v>0</v>
      </c>
      <c r="AM142" s="384">
        <f t="shared" si="212"/>
        <v>0</v>
      </c>
      <c r="AN142" s="515">
        <f t="shared" si="197"/>
        <v>0</v>
      </c>
    </row>
    <row r="143" spans="1:40" ht="15.75" customHeight="1" x14ac:dyDescent="0.25">
      <c r="A143" s="451"/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98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98"/>
      <c r="AB143" s="334"/>
      <c r="AC143" s="334"/>
      <c r="AD143" s="334"/>
      <c r="AE143" s="334"/>
      <c r="AF143" s="334"/>
      <c r="AG143" s="334"/>
      <c r="AH143" s="334"/>
      <c r="AI143" s="334"/>
      <c r="AJ143" s="334"/>
      <c r="AK143" s="334"/>
      <c r="AL143" s="334"/>
      <c r="AM143" s="334"/>
      <c r="AN143" s="335"/>
    </row>
    <row r="144" spans="1:40" ht="15.75" customHeight="1" thickBot="1" x14ac:dyDescent="0.3">
      <c r="A144" s="451"/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99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99"/>
      <c r="AB144" s="334"/>
      <c r="AC144" s="334"/>
      <c r="AD144" s="334"/>
      <c r="AE144" s="334"/>
      <c r="AF144" s="334"/>
      <c r="AG144" s="334"/>
      <c r="AH144" s="334"/>
      <c r="AI144" s="334"/>
      <c r="AJ144" s="334"/>
      <c r="AK144" s="334"/>
      <c r="AL144" s="334"/>
      <c r="AM144" s="334"/>
      <c r="AN144" s="335"/>
    </row>
    <row r="145" spans="1:40" ht="15.75" customHeight="1" thickTop="1" thickBot="1" x14ac:dyDescent="0.3">
      <c r="A145" s="402" t="s">
        <v>126</v>
      </c>
      <c r="B145" s="180" t="s">
        <v>164</v>
      </c>
      <c r="C145" s="180" t="s">
        <v>165</v>
      </c>
      <c r="D145" s="181" t="s">
        <v>166</v>
      </c>
      <c r="E145" s="178" t="s">
        <v>167</v>
      </c>
      <c r="F145" s="178" t="s">
        <v>168</v>
      </c>
      <c r="G145" s="178" t="s">
        <v>169</v>
      </c>
      <c r="H145" s="178" t="s">
        <v>170</v>
      </c>
      <c r="I145" s="178" t="s">
        <v>171</v>
      </c>
      <c r="J145" s="178" t="s">
        <v>172</v>
      </c>
      <c r="K145" s="178" t="s">
        <v>173</v>
      </c>
      <c r="L145" s="178" t="s">
        <v>174</v>
      </c>
      <c r="M145" s="178" t="s">
        <v>175</v>
      </c>
      <c r="N145" s="179" t="s">
        <v>140</v>
      </c>
      <c r="O145" s="180" t="s">
        <v>176</v>
      </c>
      <c r="P145" s="181" t="s">
        <v>177</v>
      </c>
      <c r="Q145" s="178" t="s">
        <v>178</v>
      </c>
      <c r="R145" s="178" t="s">
        <v>179</v>
      </c>
      <c r="S145" s="178" t="s">
        <v>180</v>
      </c>
      <c r="T145" s="178" t="s">
        <v>181</v>
      </c>
      <c r="U145" s="178" t="s">
        <v>182</v>
      </c>
      <c r="V145" s="178" t="s">
        <v>183</v>
      </c>
      <c r="W145" s="178" t="s">
        <v>184</v>
      </c>
      <c r="X145" s="178" t="s">
        <v>185</v>
      </c>
      <c r="Y145" s="178" t="s">
        <v>186</v>
      </c>
      <c r="Z145" s="178" t="s">
        <v>187</v>
      </c>
      <c r="AA145" s="179" t="s">
        <v>141</v>
      </c>
      <c r="AB145" s="180" t="s">
        <v>188</v>
      </c>
      <c r="AC145" s="181" t="s">
        <v>189</v>
      </c>
      <c r="AD145" s="178" t="s">
        <v>190</v>
      </c>
      <c r="AE145" s="178" t="s">
        <v>191</v>
      </c>
      <c r="AF145" s="178" t="s">
        <v>192</v>
      </c>
      <c r="AG145" s="178" t="s">
        <v>193</v>
      </c>
      <c r="AH145" s="178" t="s">
        <v>194</v>
      </c>
      <c r="AI145" s="178" t="s">
        <v>195</v>
      </c>
      <c r="AJ145" s="178" t="s">
        <v>196</v>
      </c>
      <c r="AK145" s="178" t="s">
        <v>197</v>
      </c>
      <c r="AL145" s="178" t="s">
        <v>198</v>
      </c>
      <c r="AM145" s="178" t="s">
        <v>199</v>
      </c>
      <c r="AN145" s="295" t="s">
        <v>200</v>
      </c>
    </row>
    <row r="146" spans="1:40" ht="15.75" customHeight="1" x14ac:dyDescent="0.25">
      <c r="A146" s="248" t="s">
        <v>127</v>
      </c>
      <c r="B146" s="395"/>
      <c r="C146" s="395"/>
      <c r="D146" s="395"/>
      <c r="E146" s="395"/>
      <c r="F146" s="395"/>
      <c r="G146" s="395"/>
      <c r="H146" s="395"/>
      <c r="I146" s="395"/>
      <c r="J146" s="395"/>
      <c r="K146" s="395"/>
      <c r="L146" s="395"/>
      <c r="M146" s="395"/>
      <c r="N146" s="518"/>
      <c r="O146" s="395"/>
      <c r="P146" s="395"/>
      <c r="Q146" s="395"/>
      <c r="R146" s="395"/>
      <c r="S146" s="395"/>
      <c r="T146" s="395"/>
      <c r="U146" s="395"/>
      <c r="V146" s="395"/>
      <c r="W146" s="395"/>
      <c r="X146" s="395"/>
      <c r="Y146" s="395"/>
      <c r="Z146" s="395"/>
      <c r="AA146" s="391"/>
      <c r="AB146" s="395"/>
      <c r="AC146" s="395"/>
      <c r="AD146" s="395"/>
      <c r="AE146" s="395"/>
      <c r="AF146" s="395"/>
      <c r="AG146" s="395"/>
      <c r="AH146" s="395"/>
      <c r="AI146" s="395"/>
      <c r="AJ146" s="395"/>
      <c r="AK146" s="395"/>
      <c r="AL146" s="395"/>
      <c r="AM146" s="395"/>
      <c r="AN146" s="452"/>
    </row>
    <row r="147" spans="1:40" ht="15.75" customHeight="1" x14ac:dyDescent="0.25">
      <c r="A147" s="258" t="s">
        <v>128</v>
      </c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519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392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453"/>
    </row>
    <row r="148" spans="1:40" ht="15.75" customHeight="1" x14ac:dyDescent="0.25">
      <c r="A148" s="258" t="s">
        <v>129</v>
      </c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519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392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453"/>
    </row>
    <row r="149" spans="1:40" ht="15.75" customHeight="1" thickBot="1" x14ac:dyDescent="0.3">
      <c r="A149" s="258" t="s">
        <v>130</v>
      </c>
      <c r="B149" s="396">
        <f>IF(B121-B22&gt;0,(B121-B22)*0.01,0)</f>
        <v>0</v>
      </c>
      <c r="C149" s="396">
        <f t="shared" ref="C149:M149" si="213">IF(C121-C22&gt;0,(C121-C22)*0.01,0)</f>
        <v>0</v>
      </c>
      <c r="D149" s="396">
        <f t="shared" si="213"/>
        <v>0</v>
      </c>
      <c r="E149" s="396">
        <f t="shared" si="213"/>
        <v>0</v>
      </c>
      <c r="F149" s="396">
        <f t="shared" si="213"/>
        <v>0</v>
      </c>
      <c r="G149" s="396">
        <f t="shared" si="213"/>
        <v>0</v>
      </c>
      <c r="H149" s="396">
        <f t="shared" si="213"/>
        <v>0</v>
      </c>
      <c r="I149" s="396">
        <f t="shared" si="213"/>
        <v>0</v>
      </c>
      <c r="J149" s="396">
        <f t="shared" si="213"/>
        <v>0</v>
      </c>
      <c r="K149" s="396">
        <f t="shared" si="213"/>
        <v>0</v>
      </c>
      <c r="L149" s="396">
        <f t="shared" si="213"/>
        <v>0</v>
      </c>
      <c r="M149" s="396">
        <f t="shared" si="213"/>
        <v>0</v>
      </c>
      <c r="N149" s="520">
        <f t="shared" ref="N149:N151" si="214">SUM(B149:M149)</f>
        <v>0</v>
      </c>
      <c r="O149" s="396">
        <f>IF(O121-O22&gt;0,(O121-O22)*0.01,0)</f>
        <v>0</v>
      </c>
      <c r="P149" s="396">
        <f t="shared" ref="P149:Z149" si="215">IF(P121-P22&gt;0,(P121-P22)*0.01,0)</f>
        <v>0</v>
      </c>
      <c r="Q149" s="396">
        <f t="shared" si="215"/>
        <v>0</v>
      </c>
      <c r="R149" s="396">
        <f t="shared" si="215"/>
        <v>0</v>
      </c>
      <c r="S149" s="396">
        <f t="shared" si="215"/>
        <v>0</v>
      </c>
      <c r="T149" s="396">
        <f t="shared" si="215"/>
        <v>0</v>
      </c>
      <c r="U149" s="396">
        <f t="shared" si="215"/>
        <v>0</v>
      </c>
      <c r="V149" s="396">
        <f t="shared" si="215"/>
        <v>0</v>
      </c>
      <c r="W149" s="396">
        <f t="shared" si="215"/>
        <v>0</v>
      </c>
      <c r="X149" s="396">
        <f t="shared" si="215"/>
        <v>0</v>
      </c>
      <c r="Y149" s="396">
        <f t="shared" si="215"/>
        <v>0</v>
      </c>
      <c r="Z149" s="396">
        <f t="shared" si="215"/>
        <v>0</v>
      </c>
      <c r="AA149" s="393">
        <f t="shared" ref="AA149:AA151" si="216">SUM(O149:Z149)</f>
        <v>0</v>
      </c>
      <c r="AB149" s="396">
        <f>IF(AB121-AB22&gt;0,(AB121-AB22)*0.01,0)</f>
        <v>0</v>
      </c>
      <c r="AC149" s="396">
        <f t="shared" ref="AC149:AM149" si="217">IF(AC121-AC22&gt;0,(AC121-AC22)*0.01,0)</f>
        <v>0</v>
      </c>
      <c r="AD149" s="396">
        <f t="shared" si="217"/>
        <v>0</v>
      </c>
      <c r="AE149" s="396">
        <f t="shared" si="217"/>
        <v>0</v>
      </c>
      <c r="AF149" s="396">
        <f t="shared" si="217"/>
        <v>0</v>
      </c>
      <c r="AG149" s="396">
        <f t="shared" si="217"/>
        <v>0</v>
      </c>
      <c r="AH149" s="396">
        <f t="shared" si="217"/>
        <v>0</v>
      </c>
      <c r="AI149" s="396">
        <f t="shared" si="217"/>
        <v>0</v>
      </c>
      <c r="AJ149" s="396">
        <f t="shared" si="217"/>
        <v>0</v>
      </c>
      <c r="AK149" s="396">
        <f t="shared" si="217"/>
        <v>0</v>
      </c>
      <c r="AL149" s="396">
        <f t="shared" si="217"/>
        <v>0</v>
      </c>
      <c r="AM149" s="396">
        <f t="shared" si="217"/>
        <v>0</v>
      </c>
      <c r="AN149" s="524">
        <f t="shared" ref="AN149:AN151" si="218">SUM(AB149:AM149)</f>
        <v>0</v>
      </c>
    </row>
    <row r="150" spans="1:40" ht="15.75" customHeight="1" thickBot="1" x14ac:dyDescent="0.3">
      <c r="A150" s="448" t="s">
        <v>131</v>
      </c>
      <c r="B150" s="522">
        <f t="shared" ref="B150:M150" si="219">SUM(B146:B149)</f>
        <v>0</v>
      </c>
      <c r="C150" s="522">
        <f t="shared" si="219"/>
        <v>0</v>
      </c>
      <c r="D150" s="522">
        <f t="shared" si="219"/>
        <v>0</v>
      </c>
      <c r="E150" s="522">
        <f t="shared" si="219"/>
        <v>0</v>
      </c>
      <c r="F150" s="522">
        <f t="shared" si="219"/>
        <v>0</v>
      </c>
      <c r="G150" s="522">
        <f t="shared" si="219"/>
        <v>0</v>
      </c>
      <c r="H150" s="522">
        <f t="shared" si="219"/>
        <v>0</v>
      </c>
      <c r="I150" s="522">
        <f t="shared" si="219"/>
        <v>0</v>
      </c>
      <c r="J150" s="522">
        <f t="shared" si="219"/>
        <v>0</v>
      </c>
      <c r="K150" s="522">
        <f t="shared" si="219"/>
        <v>0</v>
      </c>
      <c r="L150" s="522">
        <f t="shared" si="219"/>
        <v>0</v>
      </c>
      <c r="M150" s="522">
        <f t="shared" si="219"/>
        <v>0</v>
      </c>
      <c r="N150" s="521">
        <f t="shared" si="214"/>
        <v>0</v>
      </c>
      <c r="O150" s="522">
        <f t="shared" ref="O150:Z150" si="220">SUM(O146:O149)</f>
        <v>0</v>
      </c>
      <c r="P150" s="522">
        <f t="shared" si="220"/>
        <v>0</v>
      </c>
      <c r="Q150" s="522">
        <f t="shared" si="220"/>
        <v>0</v>
      </c>
      <c r="R150" s="522">
        <f t="shared" si="220"/>
        <v>0</v>
      </c>
      <c r="S150" s="522">
        <f t="shared" si="220"/>
        <v>0</v>
      </c>
      <c r="T150" s="522">
        <f t="shared" si="220"/>
        <v>0</v>
      </c>
      <c r="U150" s="522">
        <f t="shared" si="220"/>
        <v>0</v>
      </c>
      <c r="V150" s="522">
        <f t="shared" si="220"/>
        <v>0</v>
      </c>
      <c r="W150" s="522">
        <f t="shared" si="220"/>
        <v>0</v>
      </c>
      <c r="X150" s="522">
        <f t="shared" si="220"/>
        <v>0</v>
      </c>
      <c r="Y150" s="522">
        <f t="shared" si="220"/>
        <v>0</v>
      </c>
      <c r="Z150" s="522">
        <f t="shared" si="220"/>
        <v>0</v>
      </c>
      <c r="AA150" s="521">
        <f t="shared" si="216"/>
        <v>0</v>
      </c>
      <c r="AB150" s="522">
        <f t="shared" ref="AB150:AM150" si="221">SUM(AB146:AB149)</f>
        <v>0</v>
      </c>
      <c r="AC150" s="522">
        <f t="shared" si="221"/>
        <v>0</v>
      </c>
      <c r="AD150" s="522">
        <f t="shared" si="221"/>
        <v>0</v>
      </c>
      <c r="AE150" s="522">
        <f t="shared" si="221"/>
        <v>0</v>
      </c>
      <c r="AF150" s="522">
        <f t="shared" si="221"/>
        <v>0</v>
      </c>
      <c r="AG150" s="522">
        <f t="shared" si="221"/>
        <v>0</v>
      </c>
      <c r="AH150" s="522">
        <f t="shared" si="221"/>
        <v>0</v>
      </c>
      <c r="AI150" s="522">
        <f t="shared" si="221"/>
        <v>0</v>
      </c>
      <c r="AJ150" s="522">
        <f t="shared" si="221"/>
        <v>0</v>
      </c>
      <c r="AK150" s="522">
        <f t="shared" si="221"/>
        <v>0</v>
      </c>
      <c r="AL150" s="522">
        <f t="shared" si="221"/>
        <v>0</v>
      </c>
      <c r="AM150" s="522">
        <f t="shared" si="221"/>
        <v>0</v>
      </c>
      <c r="AN150" s="523">
        <f t="shared" si="218"/>
        <v>0</v>
      </c>
    </row>
    <row r="151" spans="1:40" ht="15.75" customHeight="1" thickBot="1" x14ac:dyDescent="0.3">
      <c r="A151" s="445" t="s">
        <v>132</v>
      </c>
      <c r="B151" s="397">
        <f t="shared" ref="B151:G151" si="222">+B150/1000</f>
        <v>0</v>
      </c>
      <c r="C151" s="397">
        <f t="shared" si="222"/>
        <v>0</v>
      </c>
      <c r="D151" s="397">
        <f t="shared" si="222"/>
        <v>0</v>
      </c>
      <c r="E151" s="397">
        <f t="shared" si="222"/>
        <v>0</v>
      </c>
      <c r="F151" s="397">
        <f t="shared" si="222"/>
        <v>0</v>
      </c>
      <c r="G151" s="397">
        <f t="shared" si="222"/>
        <v>0</v>
      </c>
      <c r="H151" s="397">
        <f>H150/1000</f>
        <v>0</v>
      </c>
      <c r="I151" s="397">
        <f t="shared" ref="I151:M151" si="223">+I150/1000</f>
        <v>0</v>
      </c>
      <c r="J151" s="397">
        <f t="shared" si="223"/>
        <v>0</v>
      </c>
      <c r="K151" s="397">
        <f t="shared" si="223"/>
        <v>0</v>
      </c>
      <c r="L151" s="397">
        <f t="shared" si="223"/>
        <v>0</v>
      </c>
      <c r="M151" s="397">
        <f t="shared" si="223"/>
        <v>0</v>
      </c>
      <c r="N151" s="394">
        <f t="shared" si="214"/>
        <v>0</v>
      </c>
      <c r="O151" s="397">
        <f t="shared" ref="O151:T151" si="224">+O150/1000</f>
        <v>0</v>
      </c>
      <c r="P151" s="397">
        <f t="shared" si="224"/>
        <v>0</v>
      </c>
      <c r="Q151" s="397">
        <f t="shared" si="224"/>
        <v>0</v>
      </c>
      <c r="R151" s="397">
        <f t="shared" si="224"/>
        <v>0</v>
      </c>
      <c r="S151" s="397">
        <f t="shared" si="224"/>
        <v>0</v>
      </c>
      <c r="T151" s="397">
        <f t="shared" si="224"/>
        <v>0</v>
      </c>
      <c r="U151" s="397">
        <f>U150/1000</f>
        <v>0</v>
      </c>
      <c r="V151" s="397">
        <f t="shared" ref="V151:Z151" si="225">+V150/1000</f>
        <v>0</v>
      </c>
      <c r="W151" s="397">
        <f t="shared" si="225"/>
        <v>0</v>
      </c>
      <c r="X151" s="397">
        <f t="shared" si="225"/>
        <v>0</v>
      </c>
      <c r="Y151" s="397">
        <f t="shared" si="225"/>
        <v>0</v>
      </c>
      <c r="Z151" s="397">
        <f t="shared" si="225"/>
        <v>0</v>
      </c>
      <c r="AA151" s="394">
        <f t="shared" si="216"/>
        <v>0</v>
      </c>
      <c r="AB151" s="397">
        <f t="shared" ref="AB151:AG151" si="226">+AB150/1000</f>
        <v>0</v>
      </c>
      <c r="AC151" s="397">
        <f t="shared" si="226"/>
        <v>0</v>
      </c>
      <c r="AD151" s="397">
        <f t="shared" si="226"/>
        <v>0</v>
      </c>
      <c r="AE151" s="397">
        <f t="shared" si="226"/>
        <v>0</v>
      </c>
      <c r="AF151" s="397">
        <f t="shared" si="226"/>
        <v>0</v>
      </c>
      <c r="AG151" s="397">
        <f t="shared" si="226"/>
        <v>0</v>
      </c>
      <c r="AH151" s="397">
        <f>AH150/1000</f>
        <v>0</v>
      </c>
      <c r="AI151" s="397">
        <f t="shared" ref="AI151:AM151" si="227">+AI150/1000</f>
        <v>0</v>
      </c>
      <c r="AJ151" s="397">
        <f t="shared" si="227"/>
        <v>0</v>
      </c>
      <c r="AK151" s="397">
        <f t="shared" si="227"/>
        <v>0</v>
      </c>
      <c r="AL151" s="397">
        <f t="shared" si="227"/>
        <v>0</v>
      </c>
      <c r="AM151" s="397">
        <f t="shared" si="227"/>
        <v>0</v>
      </c>
      <c r="AN151" s="454">
        <f t="shared" si="218"/>
        <v>0</v>
      </c>
    </row>
    <row r="152" spans="1:40" ht="15.75" customHeight="1" thickBot="1" x14ac:dyDescent="0.3">
      <c r="A152" s="447" t="s">
        <v>133</v>
      </c>
      <c r="B152" s="522">
        <f>'erkim-cf'!B22</f>
        <v>0</v>
      </c>
      <c r="C152" s="522">
        <f>'erkim-cf'!C22</f>
        <v>0</v>
      </c>
      <c r="D152" s="522">
        <f>'erkim-cf'!D22</f>
        <v>0</v>
      </c>
      <c r="E152" s="522">
        <f>'erkim-cf'!E22</f>
        <v>0</v>
      </c>
      <c r="F152" s="522">
        <f>'erkim-cf'!F22</f>
        <v>0</v>
      </c>
      <c r="G152" s="522">
        <f>'erkim-cf'!G22</f>
        <v>0</v>
      </c>
      <c r="H152" s="522">
        <f>'erkim-cf'!H22</f>
        <v>0</v>
      </c>
      <c r="I152" s="522">
        <f>'erkim-cf'!I22</f>
        <v>0</v>
      </c>
      <c r="J152" s="522">
        <f>'erkim-cf'!J22</f>
        <v>0</v>
      </c>
      <c r="K152" s="522">
        <f>'erkim-cf'!K22</f>
        <v>0</v>
      </c>
      <c r="L152" s="522">
        <f>'erkim-cf'!L22</f>
        <v>0</v>
      </c>
      <c r="M152" s="522">
        <f>'erkim-cf'!M22</f>
        <v>0</v>
      </c>
      <c r="N152" s="521">
        <f>IF('erkim-cf'!N21&gt;0,SUM('erkim-cf'!B21:M21)*0.09,'erkim-cf'!N2*0.02*0.09)</f>
        <v>0</v>
      </c>
      <c r="O152" s="522">
        <f>'erkim-cf'!O22</f>
        <v>0</v>
      </c>
      <c r="P152" s="522">
        <f>'erkim-cf'!P22</f>
        <v>0</v>
      </c>
      <c r="Q152" s="522">
        <f>'erkim-cf'!Q22</f>
        <v>0</v>
      </c>
      <c r="R152" s="522">
        <f>'erkim-cf'!R22</f>
        <v>0</v>
      </c>
      <c r="S152" s="522">
        <f>'erkim-cf'!S22</f>
        <v>0</v>
      </c>
      <c r="T152" s="522">
        <f>'erkim-cf'!T22</f>
        <v>0</v>
      </c>
      <c r="U152" s="522">
        <f>'erkim-cf'!U22</f>
        <v>0</v>
      </c>
      <c r="V152" s="522">
        <f>'erkim-cf'!V22</f>
        <v>0</v>
      </c>
      <c r="W152" s="522">
        <f>'erkim-cf'!W22</f>
        <v>0</v>
      </c>
      <c r="X152" s="522">
        <f>'erkim-cf'!X22</f>
        <v>0</v>
      </c>
      <c r="Y152" s="522">
        <f>'erkim-cf'!Y22</f>
        <v>0</v>
      </c>
      <c r="Z152" s="522">
        <f>'erkim-cf'!Z22</f>
        <v>0</v>
      </c>
      <c r="AA152" s="521">
        <f>IF('erkim-cf'!AA21&gt;0,SUM('erkim-cf'!O21:Z21)*0.09,'erkim-cf'!AA2*0.02*0.09)</f>
        <v>0</v>
      </c>
      <c r="AB152" s="522">
        <f>'erkim-cf'!AB22</f>
        <v>0</v>
      </c>
      <c r="AC152" s="522">
        <f>'erkim-cf'!AC22</f>
        <v>0</v>
      </c>
      <c r="AD152" s="522">
        <f>'erkim-cf'!AD22</f>
        <v>0</v>
      </c>
      <c r="AE152" s="522">
        <f>'erkim-cf'!AE22</f>
        <v>0</v>
      </c>
      <c r="AF152" s="522">
        <f>'erkim-cf'!AF22</f>
        <v>0</v>
      </c>
      <c r="AG152" s="522">
        <f>'erkim-cf'!AG22</f>
        <v>0</v>
      </c>
      <c r="AH152" s="522">
        <f>'erkim-cf'!AH22</f>
        <v>0</v>
      </c>
      <c r="AI152" s="522">
        <f>'erkim-cf'!AI22</f>
        <v>0</v>
      </c>
      <c r="AJ152" s="522">
        <f>'erkim-cf'!AJ22</f>
        <v>0</v>
      </c>
      <c r="AK152" s="522">
        <f>'erkim-cf'!AK22</f>
        <v>0</v>
      </c>
      <c r="AL152" s="522">
        <f>'erkim-cf'!AL22</f>
        <v>0</v>
      </c>
      <c r="AM152" s="522">
        <f>'erkim-cf'!AM22</f>
        <v>0</v>
      </c>
      <c r="AN152" s="523">
        <f>IF('erkim-cf'!AN21&gt;0,SUM('erkim-cf'!AB21:AM21)*0.09,'erkim-cf'!AN2*0.02*0.09)</f>
        <v>0</v>
      </c>
    </row>
    <row r="153" spans="1:40" ht="15.75" customHeight="1" thickBot="1" x14ac:dyDescent="0.3">
      <c r="A153" s="455" t="s">
        <v>134</v>
      </c>
      <c r="B153" s="456">
        <f t="shared" ref="B153:L153" si="228">+B151+B152</f>
        <v>0</v>
      </c>
      <c r="C153" s="456">
        <f t="shared" si="228"/>
        <v>0</v>
      </c>
      <c r="D153" s="456">
        <f t="shared" si="228"/>
        <v>0</v>
      </c>
      <c r="E153" s="456">
        <f t="shared" si="228"/>
        <v>0</v>
      </c>
      <c r="F153" s="456">
        <f t="shared" si="228"/>
        <v>0</v>
      </c>
      <c r="G153" s="456">
        <f t="shared" si="228"/>
        <v>0</v>
      </c>
      <c r="H153" s="456">
        <f t="shared" si="228"/>
        <v>0</v>
      </c>
      <c r="I153" s="456">
        <f t="shared" si="228"/>
        <v>0</v>
      </c>
      <c r="J153" s="456">
        <f t="shared" si="228"/>
        <v>0</v>
      </c>
      <c r="K153" s="456">
        <f t="shared" si="228"/>
        <v>0</v>
      </c>
      <c r="L153" s="456">
        <f t="shared" si="228"/>
        <v>0</v>
      </c>
      <c r="M153" s="456">
        <f>M151+M152</f>
        <v>0</v>
      </c>
      <c r="N153" s="457">
        <f>SUM(B153:M153)</f>
        <v>0</v>
      </c>
      <c r="O153" s="456">
        <f t="shared" ref="O153:Y153" si="229">+O151+O152</f>
        <v>0</v>
      </c>
      <c r="P153" s="456">
        <f t="shared" si="229"/>
        <v>0</v>
      </c>
      <c r="Q153" s="456">
        <f t="shared" si="229"/>
        <v>0</v>
      </c>
      <c r="R153" s="456">
        <f t="shared" si="229"/>
        <v>0</v>
      </c>
      <c r="S153" s="456">
        <f t="shared" si="229"/>
        <v>0</v>
      </c>
      <c r="T153" s="456">
        <f t="shared" si="229"/>
        <v>0</v>
      </c>
      <c r="U153" s="456">
        <f t="shared" si="229"/>
        <v>0</v>
      </c>
      <c r="V153" s="456">
        <f t="shared" si="229"/>
        <v>0</v>
      </c>
      <c r="W153" s="456">
        <f t="shared" si="229"/>
        <v>0</v>
      </c>
      <c r="X153" s="456">
        <f t="shared" si="229"/>
        <v>0</v>
      </c>
      <c r="Y153" s="456">
        <f t="shared" si="229"/>
        <v>0</v>
      </c>
      <c r="Z153" s="456">
        <f>Z151+Z152</f>
        <v>0</v>
      </c>
      <c r="AA153" s="457">
        <f>SUM(O153:Z153)</f>
        <v>0</v>
      </c>
      <c r="AB153" s="456">
        <f t="shared" ref="AB153:AL153" si="230">+AB151+AB152</f>
        <v>0</v>
      </c>
      <c r="AC153" s="456">
        <f t="shared" si="230"/>
        <v>0</v>
      </c>
      <c r="AD153" s="456">
        <f t="shared" si="230"/>
        <v>0</v>
      </c>
      <c r="AE153" s="456">
        <f t="shared" si="230"/>
        <v>0</v>
      </c>
      <c r="AF153" s="456">
        <f t="shared" si="230"/>
        <v>0</v>
      </c>
      <c r="AG153" s="456">
        <f t="shared" si="230"/>
        <v>0</v>
      </c>
      <c r="AH153" s="456">
        <f t="shared" si="230"/>
        <v>0</v>
      </c>
      <c r="AI153" s="456">
        <f t="shared" si="230"/>
        <v>0</v>
      </c>
      <c r="AJ153" s="456">
        <f t="shared" si="230"/>
        <v>0</v>
      </c>
      <c r="AK153" s="456">
        <f t="shared" si="230"/>
        <v>0</v>
      </c>
      <c r="AL153" s="456">
        <f t="shared" si="230"/>
        <v>0</v>
      </c>
      <c r="AM153" s="456">
        <f>AM151+AM152</f>
        <v>0</v>
      </c>
      <c r="AN153" s="458">
        <f>SUM(AB153:AM153)</f>
        <v>0</v>
      </c>
    </row>
    <row r="154" spans="1:40" ht="15.75" customHeight="1" thickTop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spans="1:40" ht="15.7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40" ht="15.75" customHeight="1" x14ac:dyDescent="0.25">
      <c r="A156" s="75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40" ht="15.7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</sheetData>
  <pageMargins left="0.7" right="0.7" top="0.75" bottom="0.75" header="0" footer="0"/>
  <pageSetup orientation="landscape" r:id="rId1"/>
  <headerFooter>
    <oddHeader>&amp;C&amp;"Calibri"&amp;10&amp;K000000Public&amp;1#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zoomScale="80" zoomScaleNormal="80" workbookViewId="0">
      <pane xSplit="1" topLeftCell="B1" activePane="topRight" state="frozen"/>
      <selection pane="topRight" activeCell="E37" sqref="E37"/>
    </sheetView>
  </sheetViews>
  <sheetFormatPr defaultColWidth="14.42578125" defaultRowHeight="15" customHeight="1" x14ac:dyDescent="0.25"/>
  <cols>
    <col min="1" max="1" width="27.7109375" customWidth="1"/>
    <col min="2" max="2" width="10.42578125" customWidth="1"/>
    <col min="3" max="3" width="10.28515625" customWidth="1"/>
    <col min="4" max="4" width="11.28515625" customWidth="1"/>
    <col min="5" max="5" width="9.7109375" customWidth="1"/>
    <col min="6" max="6" width="10.42578125" customWidth="1"/>
    <col min="7" max="7" width="9.28515625" customWidth="1"/>
    <col min="8" max="8" width="8.85546875" customWidth="1"/>
    <col min="9" max="9" width="9.7109375" customWidth="1"/>
    <col min="10" max="10" width="11.42578125" customWidth="1"/>
    <col min="11" max="11" width="9.7109375" customWidth="1"/>
    <col min="12" max="12" width="10" customWidth="1"/>
    <col min="13" max="13" width="10.28515625" customWidth="1"/>
    <col min="14" max="14" width="12" customWidth="1"/>
    <col min="15" max="15" width="9.85546875" customWidth="1"/>
    <col min="16" max="16" width="9.7109375" customWidth="1"/>
    <col min="17" max="17" width="11.5703125" customWidth="1"/>
    <col min="18" max="18" width="9.85546875" customWidth="1"/>
    <col min="19" max="19" width="10" customWidth="1"/>
    <col min="20" max="20" width="9.85546875" customWidth="1"/>
    <col min="21" max="21" width="9.28515625" customWidth="1"/>
    <col min="22" max="22" width="10.7109375" customWidth="1"/>
    <col min="23" max="23" width="11.7109375" customWidth="1"/>
    <col min="24" max="24" width="10.140625" customWidth="1"/>
    <col min="25" max="26" width="10.28515625" customWidth="1"/>
    <col min="27" max="27" width="11.85546875" customWidth="1"/>
    <col min="28" max="28" width="9.85546875" customWidth="1"/>
    <col min="29" max="29" width="9.7109375" customWidth="1"/>
    <col min="30" max="30" width="11.5703125" customWidth="1"/>
    <col min="31" max="31" width="9.85546875" customWidth="1"/>
    <col min="32" max="32" width="10" customWidth="1"/>
    <col min="33" max="33" width="9.85546875" customWidth="1"/>
    <col min="34" max="34" width="9.28515625" customWidth="1"/>
    <col min="35" max="35" width="10.7109375" customWidth="1"/>
    <col min="36" max="36" width="11.7109375" customWidth="1"/>
    <col min="37" max="37" width="10.140625" customWidth="1"/>
    <col min="38" max="39" width="10.28515625" customWidth="1"/>
    <col min="40" max="40" width="11.85546875" customWidth="1"/>
  </cols>
  <sheetData>
    <row r="1" spans="1:40" ht="16.5" thickTop="1" thickBot="1" x14ac:dyDescent="0.3">
      <c r="A1" s="104" t="s">
        <v>36</v>
      </c>
      <c r="B1" s="107" t="s">
        <v>164</v>
      </c>
      <c r="C1" s="105" t="s">
        <v>165</v>
      </c>
      <c r="D1" s="105" t="s">
        <v>166</v>
      </c>
      <c r="E1" s="105" t="s">
        <v>167</v>
      </c>
      <c r="F1" s="105" t="s">
        <v>168</v>
      </c>
      <c r="G1" s="105" t="s">
        <v>169</v>
      </c>
      <c r="H1" s="105" t="s">
        <v>170</v>
      </c>
      <c r="I1" s="105" t="s">
        <v>171</v>
      </c>
      <c r="J1" s="105" t="s">
        <v>172</v>
      </c>
      <c r="K1" s="105" t="s">
        <v>173</v>
      </c>
      <c r="L1" s="105" t="s">
        <v>174</v>
      </c>
      <c r="M1" s="105" t="s">
        <v>175</v>
      </c>
      <c r="N1" s="106" t="s">
        <v>140</v>
      </c>
      <c r="O1" s="107" t="s">
        <v>176</v>
      </c>
      <c r="P1" s="105" t="s">
        <v>177</v>
      </c>
      <c r="Q1" s="105" t="s">
        <v>178</v>
      </c>
      <c r="R1" s="105" t="s">
        <v>179</v>
      </c>
      <c r="S1" s="105" t="s">
        <v>180</v>
      </c>
      <c r="T1" s="105" t="s">
        <v>181</v>
      </c>
      <c r="U1" s="105" t="s">
        <v>182</v>
      </c>
      <c r="V1" s="105" t="s">
        <v>183</v>
      </c>
      <c r="W1" s="105" t="s">
        <v>184</v>
      </c>
      <c r="X1" s="105" t="s">
        <v>185</v>
      </c>
      <c r="Y1" s="105" t="s">
        <v>186</v>
      </c>
      <c r="Z1" s="105" t="s">
        <v>187</v>
      </c>
      <c r="AA1" s="106" t="s">
        <v>141</v>
      </c>
      <c r="AB1" s="107" t="s">
        <v>188</v>
      </c>
      <c r="AC1" s="105" t="s">
        <v>189</v>
      </c>
      <c r="AD1" s="105" t="s">
        <v>190</v>
      </c>
      <c r="AE1" s="105" t="s">
        <v>191</v>
      </c>
      <c r="AF1" s="105" t="s">
        <v>192</v>
      </c>
      <c r="AG1" s="105" t="s">
        <v>193</v>
      </c>
      <c r="AH1" s="105" t="s">
        <v>194</v>
      </c>
      <c r="AI1" s="105" t="s">
        <v>195</v>
      </c>
      <c r="AJ1" s="105" t="s">
        <v>196</v>
      </c>
      <c r="AK1" s="105" t="s">
        <v>197</v>
      </c>
      <c r="AL1" s="105" t="s">
        <v>198</v>
      </c>
      <c r="AM1" s="105" t="s">
        <v>199</v>
      </c>
      <c r="AN1" s="108" t="s">
        <v>200</v>
      </c>
    </row>
    <row r="2" spans="1:40" x14ac:dyDescent="0.25">
      <c r="A2" s="109" t="s">
        <v>201</v>
      </c>
      <c r="B2" s="84">
        <f>B14</f>
        <v>0</v>
      </c>
      <c r="C2" s="82">
        <f>C14</f>
        <v>0</v>
      </c>
      <c r="D2" s="82">
        <f t="shared" ref="D2:M2" si="0">D14</f>
        <v>0</v>
      </c>
      <c r="E2" s="82">
        <f t="shared" si="0"/>
        <v>0</v>
      </c>
      <c r="F2" s="82">
        <f t="shared" si="0"/>
        <v>0</v>
      </c>
      <c r="G2" s="82">
        <f t="shared" si="0"/>
        <v>0</v>
      </c>
      <c r="H2" s="82">
        <f t="shared" si="0"/>
        <v>0</v>
      </c>
      <c r="I2" s="82">
        <f t="shared" si="0"/>
        <v>0</v>
      </c>
      <c r="J2" s="82">
        <f t="shared" si="0"/>
        <v>0</v>
      </c>
      <c r="K2" s="82">
        <f t="shared" si="0"/>
        <v>0</v>
      </c>
      <c r="L2" s="82">
        <f t="shared" si="0"/>
        <v>0</v>
      </c>
      <c r="M2" s="82">
        <f t="shared" si="0"/>
        <v>0</v>
      </c>
      <c r="N2" s="94">
        <f t="shared" ref="N2:N7" si="1">SUM(B2:M2)</f>
        <v>0</v>
      </c>
      <c r="O2" s="601">
        <f>O14</f>
        <v>0</v>
      </c>
      <c r="P2" s="82">
        <f>P14</f>
        <v>0</v>
      </c>
      <c r="Q2" s="82">
        <f t="shared" ref="Q2:Z2" si="2">Q14</f>
        <v>0</v>
      </c>
      <c r="R2" s="82">
        <f t="shared" si="2"/>
        <v>0</v>
      </c>
      <c r="S2" s="82">
        <f t="shared" si="2"/>
        <v>0</v>
      </c>
      <c r="T2" s="82">
        <f t="shared" si="2"/>
        <v>0</v>
      </c>
      <c r="U2" s="82">
        <f t="shared" si="2"/>
        <v>0</v>
      </c>
      <c r="V2" s="82">
        <f t="shared" si="2"/>
        <v>0</v>
      </c>
      <c r="W2" s="82">
        <f t="shared" si="2"/>
        <v>0</v>
      </c>
      <c r="X2" s="82">
        <f t="shared" si="2"/>
        <v>0</v>
      </c>
      <c r="Y2" s="82">
        <f t="shared" si="2"/>
        <v>0</v>
      </c>
      <c r="Z2" s="82">
        <f t="shared" si="2"/>
        <v>0</v>
      </c>
      <c r="AA2" s="94">
        <f t="shared" ref="AA2:AA7" si="3">SUM(O2:Z2)</f>
        <v>0</v>
      </c>
      <c r="AB2" s="601">
        <f>AB14</f>
        <v>0</v>
      </c>
      <c r="AC2" s="82">
        <f>AC14</f>
        <v>0</v>
      </c>
      <c r="AD2" s="82">
        <f t="shared" ref="AD2:AM2" si="4">AD14</f>
        <v>0</v>
      </c>
      <c r="AE2" s="82">
        <f t="shared" si="4"/>
        <v>0</v>
      </c>
      <c r="AF2" s="82">
        <f t="shared" si="4"/>
        <v>0</v>
      </c>
      <c r="AG2" s="82">
        <f t="shared" si="4"/>
        <v>0</v>
      </c>
      <c r="AH2" s="82">
        <f t="shared" si="4"/>
        <v>0</v>
      </c>
      <c r="AI2" s="82">
        <f t="shared" si="4"/>
        <v>0</v>
      </c>
      <c r="AJ2" s="82">
        <f t="shared" si="4"/>
        <v>0</v>
      </c>
      <c r="AK2" s="82">
        <f t="shared" si="4"/>
        <v>0</v>
      </c>
      <c r="AL2" s="82">
        <f t="shared" si="4"/>
        <v>0</v>
      </c>
      <c r="AM2" s="82">
        <f t="shared" si="4"/>
        <v>0</v>
      </c>
      <c r="AN2" s="110">
        <f t="shared" ref="AN2:AN7" si="5">SUM(AB2:AM2)</f>
        <v>0</v>
      </c>
    </row>
    <row r="3" spans="1:40" x14ac:dyDescent="0.25">
      <c r="A3" s="111" t="s">
        <v>202</v>
      </c>
      <c r="B3" s="85">
        <f>B19</f>
        <v>0</v>
      </c>
      <c r="C3" s="83">
        <f>C19</f>
        <v>0</v>
      </c>
      <c r="D3" s="83">
        <f t="shared" ref="D3:M3" si="6">D19</f>
        <v>0</v>
      </c>
      <c r="E3" s="83">
        <f t="shared" si="6"/>
        <v>0</v>
      </c>
      <c r="F3" s="83">
        <f t="shared" si="6"/>
        <v>0</v>
      </c>
      <c r="G3" s="83">
        <f t="shared" si="6"/>
        <v>0</v>
      </c>
      <c r="H3" s="83">
        <f t="shared" si="6"/>
        <v>0</v>
      </c>
      <c r="I3" s="83">
        <f t="shared" si="6"/>
        <v>0</v>
      </c>
      <c r="J3" s="83">
        <f t="shared" si="6"/>
        <v>0</v>
      </c>
      <c r="K3" s="83">
        <f t="shared" si="6"/>
        <v>0</v>
      </c>
      <c r="L3" s="83">
        <f t="shared" si="6"/>
        <v>0</v>
      </c>
      <c r="M3" s="83">
        <f t="shared" si="6"/>
        <v>0</v>
      </c>
      <c r="N3" s="95">
        <f t="shared" si="1"/>
        <v>0</v>
      </c>
      <c r="O3" s="602">
        <f>O19</f>
        <v>0</v>
      </c>
      <c r="P3" s="83">
        <f>P19</f>
        <v>0</v>
      </c>
      <c r="Q3" s="83">
        <f t="shared" ref="Q3:Z3" si="7">Q19</f>
        <v>0</v>
      </c>
      <c r="R3" s="83">
        <f t="shared" si="7"/>
        <v>0</v>
      </c>
      <c r="S3" s="83">
        <f t="shared" si="7"/>
        <v>0</v>
      </c>
      <c r="T3" s="83">
        <f t="shared" si="7"/>
        <v>0</v>
      </c>
      <c r="U3" s="83">
        <f t="shared" si="7"/>
        <v>0</v>
      </c>
      <c r="V3" s="83">
        <f t="shared" si="7"/>
        <v>0</v>
      </c>
      <c r="W3" s="83">
        <f t="shared" si="7"/>
        <v>0</v>
      </c>
      <c r="X3" s="83">
        <f t="shared" si="7"/>
        <v>0</v>
      </c>
      <c r="Y3" s="83">
        <f t="shared" si="7"/>
        <v>0</v>
      </c>
      <c r="Z3" s="83">
        <f t="shared" si="7"/>
        <v>0</v>
      </c>
      <c r="AA3" s="95">
        <f t="shared" si="3"/>
        <v>0</v>
      </c>
      <c r="AB3" s="602">
        <f>AB19</f>
        <v>0</v>
      </c>
      <c r="AC3" s="83">
        <f>AC19</f>
        <v>0</v>
      </c>
      <c r="AD3" s="83">
        <f t="shared" ref="AD3:AM3" si="8">AD19</f>
        <v>0</v>
      </c>
      <c r="AE3" s="83">
        <f t="shared" si="8"/>
        <v>0</v>
      </c>
      <c r="AF3" s="83">
        <f t="shared" si="8"/>
        <v>0</v>
      </c>
      <c r="AG3" s="83">
        <f t="shared" si="8"/>
        <v>0</v>
      </c>
      <c r="AH3" s="83">
        <f t="shared" si="8"/>
        <v>0</v>
      </c>
      <c r="AI3" s="83">
        <f t="shared" si="8"/>
        <v>0</v>
      </c>
      <c r="AJ3" s="83">
        <f t="shared" si="8"/>
        <v>0</v>
      </c>
      <c r="AK3" s="83">
        <f t="shared" si="8"/>
        <v>0</v>
      </c>
      <c r="AL3" s="83">
        <f t="shared" si="8"/>
        <v>0</v>
      </c>
      <c r="AM3" s="83">
        <f t="shared" si="8"/>
        <v>0</v>
      </c>
      <c r="AN3" s="112">
        <f t="shared" si="5"/>
        <v>0</v>
      </c>
    </row>
    <row r="4" spans="1:40" x14ac:dyDescent="0.25">
      <c r="A4" s="584" t="s">
        <v>203</v>
      </c>
      <c r="B4" s="85">
        <f>B24</f>
        <v>0</v>
      </c>
      <c r="C4" s="83">
        <f>C24</f>
        <v>0</v>
      </c>
      <c r="D4" s="83">
        <f t="shared" ref="D4:M4" si="9">D24</f>
        <v>0</v>
      </c>
      <c r="E4" s="83">
        <f t="shared" si="9"/>
        <v>0</v>
      </c>
      <c r="F4" s="83">
        <f t="shared" si="9"/>
        <v>0</v>
      </c>
      <c r="G4" s="83">
        <f t="shared" si="9"/>
        <v>0</v>
      </c>
      <c r="H4" s="83">
        <f t="shared" si="9"/>
        <v>0</v>
      </c>
      <c r="I4" s="83">
        <f t="shared" si="9"/>
        <v>0</v>
      </c>
      <c r="J4" s="83">
        <f t="shared" si="9"/>
        <v>0</v>
      </c>
      <c r="K4" s="83">
        <f t="shared" si="9"/>
        <v>0</v>
      </c>
      <c r="L4" s="83">
        <f t="shared" si="9"/>
        <v>0</v>
      </c>
      <c r="M4" s="83">
        <f t="shared" si="9"/>
        <v>0</v>
      </c>
      <c r="N4" s="585"/>
      <c r="O4" s="602">
        <f>O24</f>
        <v>0</v>
      </c>
      <c r="P4" s="83">
        <f>P24</f>
        <v>0</v>
      </c>
      <c r="Q4" s="83">
        <f t="shared" ref="Q4:Z4" si="10">Q24</f>
        <v>0</v>
      </c>
      <c r="R4" s="83">
        <f t="shared" si="10"/>
        <v>0</v>
      </c>
      <c r="S4" s="83">
        <f t="shared" si="10"/>
        <v>0</v>
      </c>
      <c r="T4" s="83">
        <f t="shared" si="10"/>
        <v>0</v>
      </c>
      <c r="U4" s="83">
        <f t="shared" si="10"/>
        <v>0</v>
      </c>
      <c r="V4" s="83">
        <f t="shared" si="10"/>
        <v>0</v>
      </c>
      <c r="W4" s="83">
        <f t="shared" si="10"/>
        <v>0</v>
      </c>
      <c r="X4" s="83">
        <f t="shared" si="10"/>
        <v>0</v>
      </c>
      <c r="Y4" s="83">
        <f t="shared" si="10"/>
        <v>0</v>
      </c>
      <c r="Z4" s="83">
        <f t="shared" si="10"/>
        <v>0</v>
      </c>
      <c r="AA4" s="585"/>
      <c r="AB4" s="602">
        <f>AB24</f>
        <v>0</v>
      </c>
      <c r="AC4" s="83">
        <f>AC24</f>
        <v>0</v>
      </c>
      <c r="AD4" s="83">
        <f t="shared" ref="AD4:AM4" si="11">AD24</f>
        <v>0</v>
      </c>
      <c r="AE4" s="83">
        <f t="shared" si="11"/>
        <v>0</v>
      </c>
      <c r="AF4" s="83">
        <f t="shared" si="11"/>
        <v>0</v>
      </c>
      <c r="AG4" s="83">
        <f t="shared" si="11"/>
        <v>0</v>
      </c>
      <c r="AH4" s="83">
        <f t="shared" si="11"/>
        <v>0</v>
      </c>
      <c r="AI4" s="83">
        <f t="shared" si="11"/>
        <v>0</v>
      </c>
      <c r="AJ4" s="83">
        <f t="shared" si="11"/>
        <v>0</v>
      </c>
      <c r="AK4" s="83">
        <f t="shared" si="11"/>
        <v>0</v>
      </c>
      <c r="AL4" s="83">
        <f t="shared" si="11"/>
        <v>0</v>
      </c>
      <c r="AM4" s="83">
        <f t="shared" si="11"/>
        <v>0</v>
      </c>
      <c r="AN4" s="586"/>
    </row>
    <row r="5" spans="1:40" x14ac:dyDescent="0.25">
      <c r="A5" s="584" t="s">
        <v>204</v>
      </c>
      <c r="B5" s="85">
        <f>B29</f>
        <v>0</v>
      </c>
      <c r="C5" s="83">
        <f>C29</f>
        <v>0</v>
      </c>
      <c r="D5" s="83">
        <f t="shared" ref="D5:M5" si="12">D29</f>
        <v>0</v>
      </c>
      <c r="E5" s="83">
        <f t="shared" si="12"/>
        <v>0</v>
      </c>
      <c r="F5" s="83">
        <f t="shared" si="12"/>
        <v>0</v>
      </c>
      <c r="G5" s="83">
        <f t="shared" si="12"/>
        <v>0</v>
      </c>
      <c r="H5" s="83">
        <f t="shared" si="12"/>
        <v>0</v>
      </c>
      <c r="I5" s="83">
        <f t="shared" si="12"/>
        <v>0</v>
      </c>
      <c r="J5" s="83">
        <f t="shared" si="12"/>
        <v>0</v>
      </c>
      <c r="K5" s="83">
        <f t="shared" si="12"/>
        <v>0</v>
      </c>
      <c r="L5" s="83">
        <f t="shared" si="12"/>
        <v>0</v>
      </c>
      <c r="M5" s="83">
        <f t="shared" si="12"/>
        <v>0</v>
      </c>
      <c r="N5" s="585"/>
      <c r="O5" s="602">
        <f>O29</f>
        <v>0</v>
      </c>
      <c r="P5" s="83">
        <f>P29</f>
        <v>0</v>
      </c>
      <c r="Q5" s="83">
        <f t="shared" ref="Q5:Z5" si="13">Q29</f>
        <v>0</v>
      </c>
      <c r="R5" s="83">
        <f t="shared" si="13"/>
        <v>0</v>
      </c>
      <c r="S5" s="83">
        <f t="shared" si="13"/>
        <v>0</v>
      </c>
      <c r="T5" s="83">
        <f t="shared" si="13"/>
        <v>0</v>
      </c>
      <c r="U5" s="83">
        <f t="shared" si="13"/>
        <v>0</v>
      </c>
      <c r="V5" s="83">
        <f t="shared" si="13"/>
        <v>0</v>
      </c>
      <c r="W5" s="83">
        <f t="shared" si="13"/>
        <v>0</v>
      </c>
      <c r="X5" s="83">
        <f t="shared" si="13"/>
        <v>0</v>
      </c>
      <c r="Y5" s="83">
        <f t="shared" si="13"/>
        <v>0</v>
      </c>
      <c r="Z5" s="83">
        <f t="shared" si="13"/>
        <v>0</v>
      </c>
      <c r="AA5" s="585"/>
      <c r="AB5" s="602">
        <f>AB29</f>
        <v>0</v>
      </c>
      <c r="AC5" s="83">
        <f>AC29</f>
        <v>0</v>
      </c>
      <c r="AD5" s="83">
        <f t="shared" ref="AD5:AM5" si="14">AD29</f>
        <v>0</v>
      </c>
      <c r="AE5" s="83">
        <f t="shared" si="14"/>
        <v>0</v>
      </c>
      <c r="AF5" s="83">
        <f t="shared" si="14"/>
        <v>0</v>
      </c>
      <c r="AG5" s="83">
        <f t="shared" si="14"/>
        <v>0</v>
      </c>
      <c r="AH5" s="83">
        <f t="shared" si="14"/>
        <v>0</v>
      </c>
      <c r="AI5" s="83">
        <f t="shared" si="14"/>
        <v>0</v>
      </c>
      <c r="AJ5" s="83">
        <f t="shared" si="14"/>
        <v>0</v>
      </c>
      <c r="AK5" s="83">
        <f t="shared" si="14"/>
        <v>0</v>
      </c>
      <c r="AL5" s="83">
        <f t="shared" si="14"/>
        <v>0</v>
      </c>
      <c r="AM5" s="83">
        <f t="shared" si="14"/>
        <v>0</v>
      </c>
      <c r="AN5" s="586"/>
    </row>
    <row r="6" spans="1:40" ht="15.75" thickBot="1" x14ac:dyDescent="0.3">
      <c r="A6" s="113" t="s">
        <v>205</v>
      </c>
      <c r="B6" s="101">
        <f>B34</f>
        <v>0</v>
      </c>
      <c r="C6" s="99">
        <f>C24</f>
        <v>0</v>
      </c>
      <c r="D6" s="99">
        <f t="shared" ref="D6:M6" si="15">D24</f>
        <v>0</v>
      </c>
      <c r="E6" s="99">
        <f t="shared" si="15"/>
        <v>0</v>
      </c>
      <c r="F6" s="99">
        <f t="shared" si="15"/>
        <v>0</v>
      </c>
      <c r="G6" s="99">
        <f t="shared" si="15"/>
        <v>0</v>
      </c>
      <c r="H6" s="99">
        <f t="shared" si="15"/>
        <v>0</v>
      </c>
      <c r="I6" s="99">
        <f t="shared" si="15"/>
        <v>0</v>
      </c>
      <c r="J6" s="99">
        <f t="shared" si="15"/>
        <v>0</v>
      </c>
      <c r="K6" s="99">
        <f t="shared" si="15"/>
        <v>0</v>
      </c>
      <c r="L6" s="99">
        <f t="shared" si="15"/>
        <v>0</v>
      </c>
      <c r="M6" s="99">
        <f t="shared" si="15"/>
        <v>0</v>
      </c>
      <c r="N6" s="100">
        <f t="shared" si="1"/>
        <v>0</v>
      </c>
      <c r="O6" s="98">
        <f>O34</f>
        <v>0</v>
      </c>
      <c r="P6" s="99">
        <f>P24</f>
        <v>0</v>
      </c>
      <c r="Q6" s="99">
        <f t="shared" ref="Q6:Z6" si="16">Q24</f>
        <v>0</v>
      </c>
      <c r="R6" s="99">
        <f t="shared" si="16"/>
        <v>0</v>
      </c>
      <c r="S6" s="99">
        <f t="shared" si="16"/>
        <v>0</v>
      </c>
      <c r="T6" s="99">
        <f t="shared" si="16"/>
        <v>0</v>
      </c>
      <c r="U6" s="99">
        <f t="shared" si="16"/>
        <v>0</v>
      </c>
      <c r="V6" s="99">
        <f t="shared" si="16"/>
        <v>0</v>
      </c>
      <c r="W6" s="99">
        <f t="shared" si="16"/>
        <v>0</v>
      </c>
      <c r="X6" s="99">
        <f t="shared" si="16"/>
        <v>0</v>
      </c>
      <c r="Y6" s="99">
        <f t="shared" si="16"/>
        <v>0</v>
      </c>
      <c r="Z6" s="99">
        <f t="shared" si="16"/>
        <v>0</v>
      </c>
      <c r="AA6" s="100">
        <f t="shared" si="3"/>
        <v>0</v>
      </c>
      <c r="AB6" s="98">
        <f>AB34</f>
        <v>0</v>
      </c>
      <c r="AC6" s="99">
        <f>AC24</f>
        <v>0</v>
      </c>
      <c r="AD6" s="99">
        <f t="shared" ref="AD6:AM6" si="17">AD24</f>
        <v>0</v>
      </c>
      <c r="AE6" s="99">
        <f t="shared" si="17"/>
        <v>0</v>
      </c>
      <c r="AF6" s="99">
        <f t="shared" si="17"/>
        <v>0</v>
      </c>
      <c r="AG6" s="99">
        <f t="shared" si="17"/>
        <v>0</v>
      </c>
      <c r="AH6" s="99">
        <f t="shared" si="17"/>
        <v>0</v>
      </c>
      <c r="AI6" s="99">
        <f t="shared" si="17"/>
        <v>0</v>
      </c>
      <c r="AJ6" s="99">
        <f t="shared" si="17"/>
        <v>0</v>
      </c>
      <c r="AK6" s="99">
        <f t="shared" si="17"/>
        <v>0</v>
      </c>
      <c r="AL6" s="99">
        <f t="shared" si="17"/>
        <v>0</v>
      </c>
      <c r="AM6" s="99">
        <f t="shared" si="17"/>
        <v>0</v>
      </c>
      <c r="AN6" s="114">
        <f t="shared" si="5"/>
        <v>0</v>
      </c>
    </row>
    <row r="7" spans="1:40" ht="15.75" thickBot="1" x14ac:dyDescent="0.3">
      <c r="A7" s="115" t="s">
        <v>37</v>
      </c>
      <c r="B7" s="103">
        <f t="shared" ref="B7:M7" si="18">SUM(B2:B6)</f>
        <v>0</v>
      </c>
      <c r="C7" s="91">
        <f t="shared" si="18"/>
        <v>0</v>
      </c>
      <c r="D7" s="91">
        <f t="shared" si="18"/>
        <v>0</v>
      </c>
      <c r="E7" s="91">
        <f t="shared" si="18"/>
        <v>0</v>
      </c>
      <c r="F7" s="91">
        <f t="shared" si="18"/>
        <v>0</v>
      </c>
      <c r="G7" s="91">
        <f t="shared" si="18"/>
        <v>0</v>
      </c>
      <c r="H7" s="91">
        <f t="shared" si="18"/>
        <v>0</v>
      </c>
      <c r="I7" s="91">
        <f t="shared" si="18"/>
        <v>0</v>
      </c>
      <c r="J7" s="91">
        <f t="shared" si="18"/>
        <v>0</v>
      </c>
      <c r="K7" s="91">
        <f t="shared" si="18"/>
        <v>0</v>
      </c>
      <c r="L7" s="91">
        <f t="shared" si="18"/>
        <v>0</v>
      </c>
      <c r="M7" s="91">
        <f t="shared" si="18"/>
        <v>0</v>
      </c>
      <c r="N7" s="96">
        <f t="shared" si="1"/>
        <v>0</v>
      </c>
      <c r="O7" s="103">
        <f t="shared" ref="O7:Z7" si="19">SUM(O2:O6)</f>
        <v>0</v>
      </c>
      <c r="P7" s="91">
        <f t="shared" si="19"/>
        <v>0</v>
      </c>
      <c r="Q7" s="91">
        <f t="shared" si="19"/>
        <v>0</v>
      </c>
      <c r="R7" s="91">
        <f t="shared" si="19"/>
        <v>0</v>
      </c>
      <c r="S7" s="91">
        <f t="shared" si="19"/>
        <v>0</v>
      </c>
      <c r="T7" s="91">
        <f t="shared" si="19"/>
        <v>0</v>
      </c>
      <c r="U7" s="91">
        <f t="shared" si="19"/>
        <v>0</v>
      </c>
      <c r="V7" s="91">
        <f t="shared" si="19"/>
        <v>0</v>
      </c>
      <c r="W7" s="91">
        <f t="shared" si="19"/>
        <v>0</v>
      </c>
      <c r="X7" s="91">
        <f t="shared" si="19"/>
        <v>0</v>
      </c>
      <c r="Y7" s="91">
        <f t="shared" si="19"/>
        <v>0</v>
      </c>
      <c r="Z7" s="91">
        <f t="shared" si="19"/>
        <v>0</v>
      </c>
      <c r="AA7" s="96">
        <f t="shared" si="3"/>
        <v>0</v>
      </c>
      <c r="AB7" s="103">
        <f t="shared" ref="AB7:AM7" si="20">SUM(AB2:AB6)</f>
        <v>0</v>
      </c>
      <c r="AC7" s="91">
        <f t="shared" si="20"/>
        <v>0</v>
      </c>
      <c r="AD7" s="91">
        <f t="shared" si="20"/>
        <v>0</v>
      </c>
      <c r="AE7" s="91">
        <f t="shared" si="20"/>
        <v>0</v>
      </c>
      <c r="AF7" s="91">
        <f t="shared" si="20"/>
        <v>0</v>
      </c>
      <c r="AG7" s="91">
        <f t="shared" si="20"/>
        <v>0</v>
      </c>
      <c r="AH7" s="91">
        <f t="shared" si="20"/>
        <v>0</v>
      </c>
      <c r="AI7" s="91">
        <f t="shared" si="20"/>
        <v>0</v>
      </c>
      <c r="AJ7" s="91">
        <f t="shared" si="20"/>
        <v>0</v>
      </c>
      <c r="AK7" s="91">
        <f t="shared" si="20"/>
        <v>0</v>
      </c>
      <c r="AL7" s="91">
        <f t="shared" si="20"/>
        <v>0</v>
      </c>
      <c r="AM7" s="91">
        <f t="shared" si="20"/>
        <v>0</v>
      </c>
      <c r="AN7" s="116">
        <f t="shared" si="5"/>
        <v>0</v>
      </c>
    </row>
    <row r="8" spans="1:40" x14ac:dyDescent="0.25">
      <c r="A8" s="117"/>
      <c r="B8" s="86"/>
      <c r="C8" s="118"/>
      <c r="D8" s="86"/>
      <c r="E8" s="86"/>
      <c r="F8" s="118"/>
      <c r="G8" s="86"/>
      <c r="H8" s="86"/>
      <c r="I8" s="87"/>
      <c r="J8" s="87"/>
      <c r="K8" s="87"/>
      <c r="L8" s="87"/>
      <c r="M8" s="87"/>
      <c r="N8" s="92"/>
      <c r="O8" s="86"/>
      <c r="P8" s="118"/>
      <c r="Q8" s="86"/>
      <c r="R8" s="86"/>
      <c r="S8" s="118"/>
      <c r="T8" s="86"/>
      <c r="U8" s="86"/>
      <c r="V8" s="87"/>
      <c r="W8" s="87"/>
      <c r="X8" s="87"/>
      <c r="Y8" s="87"/>
      <c r="Z8" s="87"/>
      <c r="AA8" s="92"/>
      <c r="AB8" s="86"/>
      <c r="AC8" s="118"/>
      <c r="AD8" s="86"/>
      <c r="AE8" s="86"/>
      <c r="AF8" s="118"/>
      <c r="AG8" s="86"/>
      <c r="AH8" s="86"/>
      <c r="AI8" s="87"/>
      <c r="AJ8" s="87"/>
      <c r="AK8" s="87"/>
      <c r="AL8" s="87"/>
      <c r="AM8" s="87"/>
      <c r="AN8" s="89"/>
    </row>
    <row r="9" spans="1:40" ht="15.75" thickBot="1" x14ac:dyDescent="0.3">
      <c r="A9" s="117"/>
      <c r="B9" s="86"/>
      <c r="C9" s="118"/>
      <c r="D9" s="86"/>
      <c r="E9" s="86"/>
      <c r="F9" s="118"/>
      <c r="G9" s="86"/>
      <c r="H9" s="86"/>
      <c r="I9" s="87"/>
      <c r="J9" s="87"/>
      <c r="K9" s="87"/>
      <c r="L9" s="87"/>
      <c r="M9" s="87"/>
      <c r="N9" s="92"/>
      <c r="O9" s="86"/>
      <c r="P9" s="118"/>
      <c r="Q9" s="86"/>
      <c r="R9" s="86"/>
      <c r="S9" s="118"/>
      <c r="T9" s="86"/>
      <c r="U9" s="86"/>
      <c r="V9" s="87"/>
      <c r="W9" s="87"/>
      <c r="X9" s="87"/>
      <c r="Y9" s="87"/>
      <c r="Z9" s="87"/>
      <c r="AA9" s="92"/>
      <c r="AB9" s="86"/>
      <c r="AC9" s="118"/>
      <c r="AD9" s="86"/>
      <c r="AE9" s="86"/>
      <c r="AF9" s="118"/>
      <c r="AG9" s="86"/>
      <c r="AH9" s="86"/>
      <c r="AI9" s="87"/>
      <c r="AJ9" s="87"/>
      <c r="AK9" s="87"/>
      <c r="AL9" s="87"/>
      <c r="AM9" s="87"/>
      <c r="AN9" s="89"/>
    </row>
    <row r="10" spans="1:40" ht="16.5" thickTop="1" thickBot="1" x14ac:dyDescent="0.3">
      <c r="A10" s="603" t="s">
        <v>201</v>
      </c>
      <c r="B10" s="107" t="s">
        <v>164</v>
      </c>
      <c r="C10" s="105" t="s">
        <v>165</v>
      </c>
      <c r="D10" s="105" t="s">
        <v>166</v>
      </c>
      <c r="E10" s="105" t="s">
        <v>167</v>
      </c>
      <c r="F10" s="105" t="s">
        <v>168</v>
      </c>
      <c r="G10" s="105" t="s">
        <v>169</v>
      </c>
      <c r="H10" s="105" t="s">
        <v>170</v>
      </c>
      <c r="I10" s="105" t="s">
        <v>171</v>
      </c>
      <c r="J10" s="105" t="s">
        <v>172</v>
      </c>
      <c r="K10" s="105" t="s">
        <v>173</v>
      </c>
      <c r="L10" s="105" t="s">
        <v>174</v>
      </c>
      <c r="M10" s="105" t="s">
        <v>175</v>
      </c>
      <c r="N10" s="106" t="s">
        <v>140</v>
      </c>
      <c r="O10" s="107" t="s">
        <v>176</v>
      </c>
      <c r="P10" s="105" t="s">
        <v>177</v>
      </c>
      <c r="Q10" s="105" t="s">
        <v>178</v>
      </c>
      <c r="R10" s="105" t="s">
        <v>179</v>
      </c>
      <c r="S10" s="105" t="s">
        <v>180</v>
      </c>
      <c r="T10" s="105" t="s">
        <v>181</v>
      </c>
      <c r="U10" s="105" t="s">
        <v>182</v>
      </c>
      <c r="V10" s="105" t="s">
        <v>183</v>
      </c>
      <c r="W10" s="105" t="s">
        <v>184</v>
      </c>
      <c r="X10" s="105" t="s">
        <v>185</v>
      </c>
      <c r="Y10" s="105" t="s">
        <v>186</v>
      </c>
      <c r="Z10" s="105" t="s">
        <v>187</v>
      </c>
      <c r="AA10" s="106" t="s">
        <v>141</v>
      </c>
      <c r="AB10" s="107" t="s">
        <v>188</v>
      </c>
      <c r="AC10" s="105" t="s">
        <v>189</v>
      </c>
      <c r="AD10" s="105" t="s">
        <v>190</v>
      </c>
      <c r="AE10" s="105" t="s">
        <v>191</v>
      </c>
      <c r="AF10" s="105" t="s">
        <v>192</v>
      </c>
      <c r="AG10" s="105" t="s">
        <v>193</v>
      </c>
      <c r="AH10" s="105" t="s">
        <v>194</v>
      </c>
      <c r="AI10" s="105" t="s">
        <v>195</v>
      </c>
      <c r="AJ10" s="105" t="s">
        <v>196</v>
      </c>
      <c r="AK10" s="105" t="s">
        <v>197</v>
      </c>
      <c r="AL10" s="105" t="s">
        <v>198</v>
      </c>
      <c r="AM10" s="105" t="s">
        <v>199</v>
      </c>
      <c r="AN10" s="108" t="s">
        <v>200</v>
      </c>
    </row>
    <row r="11" spans="1:40" hidden="1" x14ac:dyDescent="0.25">
      <c r="A11" s="111"/>
      <c r="B11" s="84"/>
      <c r="C11" s="82" t="e">
        <f>+#REF!/#REF!/100</f>
        <v>#REF!</v>
      </c>
      <c r="D11" s="83" t="e">
        <f>+#REF!/#REF!/100</f>
        <v>#REF!</v>
      </c>
      <c r="E11" s="83" t="e">
        <f>+#REF!/#REF!/100</f>
        <v>#REF!</v>
      </c>
      <c r="F11" s="83" t="e">
        <f>+#REF!/#REF!/100</f>
        <v>#REF!</v>
      </c>
      <c r="G11" s="83" t="e">
        <f>+#REF!/#REF!/100</f>
        <v>#REF!</v>
      </c>
      <c r="H11" s="83" t="e">
        <f>+#REF!/#REF!/100</f>
        <v>#REF!</v>
      </c>
      <c r="I11" s="83" t="e">
        <f>+#REF!/#REF!/100</f>
        <v>#REF!</v>
      </c>
      <c r="J11" s="83" t="e">
        <f>+#REF!/#REF!/100</f>
        <v>#REF!</v>
      </c>
      <c r="K11" s="83" t="e">
        <f>+#REF!/#REF!/100</f>
        <v>#REF!</v>
      </c>
      <c r="L11" s="83" t="e">
        <f>+#REF!/#REF!/100</f>
        <v>#REF!</v>
      </c>
      <c r="M11" s="83"/>
      <c r="N11" s="94"/>
      <c r="O11" s="84"/>
      <c r="P11" s="82" t="e">
        <f>+#REF!/#REF!/100</f>
        <v>#REF!</v>
      </c>
      <c r="Q11" s="83" t="e">
        <f>+#REF!/#REF!/100</f>
        <v>#REF!</v>
      </c>
      <c r="R11" s="83" t="e">
        <f>+#REF!/#REF!/100</f>
        <v>#REF!</v>
      </c>
      <c r="S11" s="83" t="e">
        <f>+#REF!/#REF!/100</f>
        <v>#REF!</v>
      </c>
      <c r="T11" s="83" t="e">
        <f>+#REF!/#REF!/100</f>
        <v>#REF!</v>
      </c>
      <c r="U11" s="83" t="e">
        <f>+#REF!/#REF!/100</f>
        <v>#REF!</v>
      </c>
      <c r="V11" s="83" t="e">
        <f>+#REF!/#REF!/100</f>
        <v>#REF!</v>
      </c>
      <c r="W11" s="83" t="e">
        <f>+#REF!/#REF!/100</f>
        <v>#REF!</v>
      </c>
      <c r="X11" s="83" t="e">
        <f>+#REF!/#REF!/100</f>
        <v>#REF!</v>
      </c>
      <c r="Y11" s="83" t="e">
        <f>+#REF!/#REF!/100</f>
        <v>#REF!</v>
      </c>
      <c r="Z11" s="83"/>
      <c r="AA11" s="94"/>
      <c r="AB11" s="84"/>
      <c r="AC11" s="82" t="e">
        <f>+#REF!/#REF!/100</f>
        <v>#REF!</v>
      </c>
      <c r="AD11" s="83" t="e">
        <f>+#REF!/#REF!/100</f>
        <v>#REF!</v>
      </c>
      <c r="AE11" s="83" t="e">
        <f>+#REF!/#REF!/100</f>
        <v>#REF!</v>
      </c>
      <c r="AF11" s="83" t="e">
        <f>+#REF!/#REF!/100</f>
        <v>#REF!</v>
      </c>
      <c r="AG11" s="83" t="e">
        <f>+#REF!/#REF!/100</f>
        <v>#REF!</v>
      </c>
      <c r="AH11" s="83" t="e">
        <f>+#REF!/#REF!/100</f>
        <v>#REF!</v>
      </c>
      <c r="AI11" s="83" t="e">
        <f>+#REF!/#REF!/100</f>
        <v>#REF!</v>
      </c>
      <c r="AJ11" s="83" t="e">
        <f>+#REF!/#REF!/100</f>
        <v>#REF!</v>
      </c>
      <c r="AK11" s="83" t="e">
        <f>+#REF!/#REF!/100</f>
        <v>#REF!</v>
      </c>
      <c r="AL11" s="83" t="e">
        <f>+#REF!/#REF!/100</f>
        <v>#REF!</v>
      </c>
      <c r="AM11" s="83"/>
      <c r="AN11" s="110"/>
    </row>
    <row r="12" spans="1:40" x14ac:dyDescent="0.25">
      <c r="A12" s="111" t="s">
        <v>138</v>
      </c>
      <c r="B12" s="85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97"/>
      <c r="O12" s="85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97"/>
      <c r="AB12" s="85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119"/>
    </row>
    <row r="13" spans="1:40" ht="15.75" thickBot="1" x14ac:dyDescent="0.3">
      <c r="A13" s="113" t="s">
        <v>139</v>
      </c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2">
        <f>SUM(B13:M13)</f>
        <v>0</v>
      </c>
      <c r="O13" s="101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102">
        <f>SUM(O13:Z13)</f>
        <v>0</v>
      </c>
      <c r="AB13" s="101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20">
        <f>SUM(AB13:AM13)</f>
        <v>0</v>
      </c>
    </row>
    <row r="14" spans="1:40" ht="15.75" thickBot="1" x14ac:dyDescent="0.3">
      <c r="A14" s="115" t="s">
        <v>38</v>
      </c>
      <c r="B14" s="103">
        <f t="shared" ref="B14:M14" si="21">B12*B13</f>
        <v>0</v>
      </c>
      <c r="C14" s="91">
        <f t="shared" si="21"/>
        <v>0</v>
      </c>
      <c r="D14" s="91">
        <f t="shared" si="21"/>
        <v>0</v>
      </c>
      <c r="E14" s="91">
        <f t="shared" si="21"/>
        <v>0</v>
      </c>
      <c r="F14" s="91">
        <f t="shared" si="21"/>
        <v>0</v>
      </c>
      <c r="G14" s="91">
        <f t="shared" si="21"/>
        <v>0</v>
      </c>
      <c r="H14" s="91">
        <f t="shared" si="21"/>
        <v>0</v>
      </c>
      <c r="I14" s="91">
        <f t="shared" si="21"/>
        <v>0</v>
      </c>
      <c r="J14" s="91">
        <f t="shared" si="21"/>
        <v>0</v>
      </c>
      <c r="K14" s="91">
        <f t="shared" si="21"/>
        <v>0</v>
      </c>
      <c r="L14" s="91">
        <f t="shared" si="21"/>
        <v>0</v>
      </c>
      <c r="M14" s="91">
        <f t="shared" si="21"/>
        <v>0</v>
      </c>
      <c r="N14" s="96">
        <f>SUM(B14:M14)</f>
        <v>0</v>
      </c>
      <c r="O14" s="103">
        <f t="shared" ref="O14:Z14" si="22">O12*O13</f>
        <v>0</v>
      </c>
      <c r="P14" s="91">
        <f t="shared" si="22"/>
        <v>0</v>
      </c>
      <c r="Q14" s="91">
        <f t="shared" si="22"/>
        <v>0</v>
      </c>
      <c r="R14" s="91">
        <f t="shared" si="22"/>
        <v>0</v>
      </c>
      <c r="S14" s="91">
        <f t="shared" si="22"/>
        <v>0</v>
      </c>
      <c r="T14" s="91">
        <f t="shared" si="22"/>
        <v>0</v>
      </c>
      <c r="U14" s="91">
        <f t="shared" si="22"/>
        <v>0</v>
      </c>
      <c r="V14" s="91">
        <f t="shared" si="22"/>
        <v>0</v>
      </c>
      <c r="W14" s="91">
        <f t="shared" si="22"/>
        <v>0</v>
      </c>
      <c r="X14" s="91">
        <f t="shared" si="22"/>
        <v>0</v>
      </c>
      <c r="Y14" s="91">
        <f t="shared" si="22"/>
        <v>0</v>
      </c>
      <c r="Z14" s="91">
        <f t="shared" si="22"/>
        <v>0</v>
      </c>
      <c r="AA14" s="96">
        <f>SUM(O14:Z14)</f>
        <v>0</v>
      </c>
      <c r="AB14" s="103">
        <f t="shared" ref="AB14:AM14" si="23">AB12*AB13</f>
        <v>0</v>
      </c>
      <c r="AC14" s="91">
        <f t="shared" si="23"/>
        <v>0</v>
      </c>
      <c r="AD14" s="91">
        <f t="shared" si="23"/>
        <v>0</v>
      </c>
      <c r="AE14" s="91">
        <f t="shared" si="23"/>
        <v>0</v>
      </c>
      <c r="AF14" s="91">
        <f t="shared" si="23"/>
        <v>0</v>
      </c>
      <c r="AG14" s="91">
        <f t="shared" si="23"/>
        <v>0</v>
      </c>
      <c r="AH14" s="91">
        <f t="shared" si="23"/>
        <v>0</v>
      </c>
      <c r="AI14" s="91">
        <f t="shared" si="23"/>
        <v>0</v>
      </c>
      <c r="AJ14" s="91">
        <f t="shared" si="23"/>
        <v>0</v>
      </c>
      <c r="AK14" s="91">
        <f t="shared" si="23"/>
        <v>0</v>
      </c>
      <c r="AL14" s="91">
        <f t="shared" si="23"/>
        <v>0</v>
      </c>
      <c r="AM14" s="91">
        <f t="shared" si="23"/>
        <v>0</v>
      </c>
      <c r="AN14" s="116">
        <f>SUM(AB14:AM14)</f>
        <v>0</v>
      </c>
    </row>
    <row r="15" spans="1:40" ht="15.75" thickBot="1" x14ac:dyDescent="0.3">
      <c r="A15" s="11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2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92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9"/>
    </row>
    <row r="16" spans="1:40" ht="16.5" thickTop="1" thickBot="1" x14ac:dyDescent="0.3">
      <c r="A16" s="603" t="s">
        <v>202</v>
      </c>
      <c r="B16" s="107" t="s">
        <v>164</v>
      </c>
      <c r="C16" s="105" t="s">
        <v>165</v>
      </c>
      <c r="D16" s="105" t="s">
        <v>166</v>
      </c>
      <c r="E16" s="105" t="s">
        <v>167</v>
      </c>
      <c r="F16" s="105" t="s">
        <v>168</v>
      </c>
      <c r="G16" s="105" t="s">
        <v>169</v>
      </c>
      <c r="H16" s="105" t="s">
        <v>170</v>
      </c>
      <c r="I16" s="105" t="s">
        <v>171</v>
      </c>
      <c r="J16" s="105" t="s">
        <v>172</v>
      </c>
      <c r="K16" s="105" t="s">
        <v>173</v>
      </c>
      <c r="L16" s="105" t="s">
        <v>174</v>
      </c>
      <c r="M16" s="105" t="s">
        <v>175</v>
      </c>
      <c r="N16" s="106" t="s">
        <v>140</v>
      </c>
      <c r="O16" s="107" t="s">
        <v>176</v>
      </c>
      <c r="P16" s="105" t="s">
        <v>177</v>
      </c>
      <c r="Q16" s="105" t="s">
        <v>178</v>
      </c>
      <c r="R16" s="105" t="s">
        <v>179</v>
      </c>
      <c r="S16" s="105" t="s">
        <v>180</v>
      </c>
      <c r="T16" s="105" t="s">
        <v>181</v>
      </c>
      <c r="U16" s="105" t="s">
        <v>182</v>
      </c>
      <c r="V16" s="105" t="s">
        <v>183</v>
      </c>
      <c r="W16" s="105" t="s">
        <v>184</v>
      </c>
      <c r="X16" s="105" t="s">
        <v>185</v>
      </c>
      <c r="Y16" s="105" t="s">
        <v>186</v>
      </c>
      <c r="Z16" s="105" t="s">
        <v>187</v>
      </c>
      <c r="AA16" s="106" t="s">
        <v>141</v>
      </c>
      <c r="AB16" s="107" t="s">
        <v>188</v>
      </c>
      <c r="AC16" s="105" t="s">
        <v>189</v>
      </c>
      <c r="AD16" s="105" t="s">
        <v>190</v>
      </c>
      <c r="AE16" s="105" t="s">
        <v>191</v>
      </c>
      <c r="AF16" s="105" t="s">
        <v>192</v>
      </c>
      <c r="AG16" s="105" t="s">
        <v>193</v>
      </c>
      <c r="AH16" s="105" t="s">
        <v>194</v>
      </c>
      <c r="AI16" s="105" t="s">
        <v>195</v>
      </c>
      <c r="AJ16" s="105" t="s">
        <v>196</v>
      </c>
      <c r="AK16" s="105" t="s">
        <v>197</v>
      </c>
      <c r="AL16" s="105" t="s">
        <v>198</v>
      </c>
      <c r="AM16" s="105" t="s">
        <v>199</v>
      </c>
      <c r="AN16" s="108" t="s">
        <v>200</v>
      </c>
    </row>
    <row r="17" spans="1:40" x14ac:dyDescent="0.25">
      <c r="A17" s="111" t="s">
        <v>138</v>
      </c>
      <c r="B17" s="84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94"/>
      <c r="O17" s="84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94"/>
      <c r="AB17" s="84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10"/>
    </row>
    <row r="18" spans="1:40" ht="15.75" thickBot="1" x14ac:dyDescent="0.3">
      <c r="A18" s="113" t="s">
        <v>139</v>
      </c>
      <c r="B18" s="101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>
        <f>SUM(B18:M18)</f>
        <v>0</v>
      </c>
      <c r="O18" s="101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100">
        <f>SUM(O18:Z18)</f>
        <v>0</v>
      </c>
      <c r="AB18" s="101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14">
        <f>SUM(AB18:AM18)</f>
        <v>0</v>
      </c>
    </row>
    <row r="19" spans="1:40" ht="15.75" thickBot="1" x14ac:dyDescent="0.3">
      <c r="A19" s="115" t="s">
        <v>38</v>
      </c>
      <c r="B19" s="103">
        <f t="shared" ref="B19:M19" si="24">B17*B18</f>
        <v>0</v>
      </c>
      <c r="C19" s="91">
        <f t="shared" si="24"/>
        <v>0</v>
      </c>
      <c r="D19" s="91">
        <f t="shared" si="24"/>
        <v>0</v>
      </c>
      <c r="E19" s="91">
        <f t="shared" si="24"/>
        <v>0</v>
      </c>
      <c r="F19" s="91">
        <f t="shared" si="24"/>
        <v>0</v>
      </c>
      <c r="G19" s="91">
        <f t="shared" si="24"/>
        <v>0</v>
      </c>
      <c r="H19" s="91">
        <f t="shared" si="24"/>
        <v>0</v>
      </c>
      <c r="I19" s="91">
        <f t="shared" si="24"/>
        <v>0</v>
      </c>
      <c r="J19" s="91">
        <f t="shared" si="24"/>
        <v>0</v>
      </c>
      <c r="K19" s="91">
        <f t="shared" si="24"/>
        <v>0</v>
      </c>
      <c r="L19" s="91">
        <f t="shared" si="24"/>
        <v>0</v>
      </c>
      <c r="M19" s="91">
        <f t="shared" si="24"/>
        <v>0</v>
      </c>
      <c r="N19" s="96">
        <f t="shared" ref="N19" si="25">SUM(B19:M19)</f>
        <v>0</v>
      </c>
      <c r="O19" s="103">
        <f t="shared" ref="O19:Z19" si="26">O17*O18</f>
        <v>0</v>
      </c>
      <c r="P19" s="91">
        <f t="shared" si="26"/>
        <v>0</v>
      </c>
      <c r="Q19" s="91">
        <f t="shared" si="26"/>
        <v>0</v>
      </c>
      <c r="R19" s="91">
        <f t="shared" si="26"/>
        <v>0</v>
      </c>
      <c r="S19" s="91">
        <f t="shared" si="26"/>
        <v>0</v>
      </c>
      <c r="T19" s="91">
        <f t="shared" si="26"/>
        <v>0</v>
      </c>
      <c r="U19" s="91">
        <f t="shared" si="26"/>
        <v>0</v>
      </c>
      <c r="V19" s="91">
        <f t="shared" si="26"/>
        <v>0</v>
      </c>
      <c r="W19" s="91">
        <f t="shared" si="26"/>
        <v>0</v>
      </c>
      <c r="X19" s="91">
        <f t="shared" si="26"/>
        <v>0</v>
      </c>
      <c r="Y19" s="91">
        <f t="shared" si="26"/>
        <v>0</v>
      </c>
      <c r="Z19" s="91">
        <f t="shared" si="26"/>
        <v>0</v>
      </c>
      <c r="AA19" s="96">
        <f t="shared" ref="AA19" si="27">SUM(O19:Z19)</f>
        <v>0</v>
      </c>
      <c r="AB19" s="103">
        <f t="shared" ref="AB19:AM19" si="28">AB17*AB18</f>
        <v>0</v>
      </c>
      <c r="AC19" s="91">
        <f t="shared" si="28"/>
        <v>0</v>
      </c>
      <c r="AD19" s="91">
        <f t="shared" si="28"/>
        <v>0</v>
      </c>
      <c r="AE19" s="91">
        <f t="shared" si="28"/>
        <v>0</v>
      </c>
      <c r="AF19" s="91">
        <f t="shared" si="28"/>
        <v>0</v>
      </c>
      <c r="AG19" s="91">
        <f t="shared" si="28"/>
        <v>0</v>
      </c>
      <c r="AH19" s="91">
        <f t="shared" si="28"/>
        <v>0</v>
      </c>
      <c r="AI19" s="91">
        <f t="shared" si="28"/>
        <v>0</v>
      </c>
      <c r="AJ19" s="91">
        <f t="shared" si="28"/>
        <v>0</v>
      </c>
      <c r="AK19" s="91">
        <f t="shared" si="28"/>
        <v>0</v>
      </c>
      <c r="AL19" s="91">
        <f t="shared" si="28"/>
        <v>0</v>
      </c>
      <c r="AM19" s="91">
        <f t="shared" si="28"/>
        <v>0</v>
      </c>
      <c r="AN19" s="116">
        <f t="shared" ref="AN19" si="29">SUM(AB19:AM19)</f>
        <v>0</v>
      </c>
    </row>
    <row r="20" spans="1:40" ht="15" customHeight="1" thickBot="1" x14ac:dyDescent="0.3">
      <c r="A20" s="121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93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93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90"/>
    </row>
    <row r="21" spans="1:40" ht="16.5" thickTop="1" thickBot="1" x14ac:dyDescent="0.3">
      <c r="A21" s="603" t="s">
        <v>203</v>
      </c>
      <c r="B21" s="107" t="s">
        <v>164</v>
      </c>
      <c r="C21" s="105" t="s">
        <v>165</v>
      </c>
      <c r="D21" s="105" t="s">
        <v>166</v>
      </c>
      <c r="E21" s="105" t="s">
        <v>167</v>
      </c>
      <c r="F21" s="105" t="s">
        <v>168</v>
      </c>
      <c r="G21" s="105" t="s">
        <v>169</v>
      </c>
      <c r="H21" s="105" t="s">
        <v>170</v>
      </c>
      <c r="I21" s="105" t="s">
        <v>171</v>
      </c>
      <c r="J21" s="105" t="s">
        <v>172</v>
      </c>
      <c r="K21" s="105" t="s">
        <v>173</v>
      </c>
      <c r="L21" s="105" t="s">
        <v>174</v>
      </c>
      <c r="M21" s="105" t="s">
        <v>175</v>
      </c>
      <c r="N21" s="106" t="s">
        <v>140</v>
      </c>
      <c r="O21" s="107" t="s">
        <v>176</v>
      </c>
      <c r="P21" s="105" t="s">
        <v>177</v>
      </c>
      <c r="Q21" s="105" t="s">
        <v>178</v>
      </c>
      <c r="R21" s="105" t="s">
        <v>179</v>
      </c>
      <c r="S21" s="105" t="s">
        <v>180</v>
      </c>
      <c r="T21" s="105" t="s">
        <v>181</v>
      </c>
      <c r="U21" s="105" t="s">
        <v>182</v>
      </c>
      <c r="V21" s="105" t="s">
        <v>183</v>
      </c>
      <c r="W21" s="105" t="s">
        <v>184</v>
      </c>
      <c r="X21" s="105" t="s">
        <v>185</v>
      </c>
      <c r="Y21" s="105" t="s">
        <v>186</v>
      </c>
      <c r="Z21" s="105" t="s">
        <v>187</v>
      </c>
      <c r="AA21" s="106" t="s">
        <v>141</v>
      </c>
      <c r="AB21" s="107" t="s">
        <v>188</v>
      </c>
      <c r="AC21" s="105" t="s">
        <v>189</v>
      </c>
      <c r="AD21" s="105" t="s">
        <v>190</v>
      </c>
      <c r="AE21" s="105" t="s">
        <v>191</v>
      </c>
      <c r="AF21" s="105" t="s">
        <v>192</v>
      </c>
      <c r="AG21" s="105" t="s">
        <v>193</v>
      </c>
      <c r="AH21" s="105" t="s">
        <v>194</v>
      </c>
      <c r="AI21" s="105" t="s">
        <v>195</v>
      </c>
      <c r="AJ21" s="105" t="s">
        <v>196</v>
      </c>
      <c r="AK21" s="105" t="s">
        <v>197</v>
      </c>
      <c r="AL21" s="105" t="s">
        <v>198</v>
      </c>
      <c r="AM21" s="105" t="s">
        <v>199</v>
      </c>
      <c r="AN21" s="108" t="s">
        <v>200</v>
      </c>
    </row>
    <row r="22" spans="1:40" x14ac:dyDescent="0.25">
      <c r="A22" s="111" t="s">
        <v>138</v>
      </c>
      <c r="B22" s="84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97"/>
      <c r="O22" s="84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97"/>
      <c r="AB22" s="84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119"/>
    </row>
    <row r="23" spans="1:40" ht="15.75" thickBot="1" x14ac:dyDescent="0.3">
      <c r="A23" s="113" t="s">
        <v>139</v>
      </c>
      <c r="B23" s="101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2">
        <f>SUM(B23:M23)</f>
        <v>0</v>
      </c>
      <c r="O23" s="101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102">
        <f>SUM(O23:Z23)</f>
        <v>0</v>
      </c>
      <c r="AB23" s="101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20">
        <f>SUM(AB23:AM23)</f>
        <v>0</v>
      </c>
    </row>
    <row r="24" spans="1:40" ht="15.75" thickBot="1" x14ac:dyDescent="0.3">
      <c r="A24" s="122" t="s">
        <v>38</v>
      </c>
      <c r="B24" s="125">
        <f t="shared" ref="B24:M24" si="30">B22*B23</f>
        <v>0</v>
      </c>
      <c r="C24" s="123">
        <f t="shared" si="30"/>
        <v>0</v>
      </c>
      <c r="D24" s="123">
        <f t="shared" si="30"/>
        <v>0</v>
      </c>
      <c r="E24" s="123">
        <f t="shared" si="30"/>
        <v>0</v>
      </c>
      <c r="F24" s="123">
        <f t="shared" si="30"/>
        <v>0</v>
      </c>
      <c r="G24" s="123">
        <f t="shared" si="30"/>
        <v>0</v>
      </c>
      <c r="H24" s="123">
        <f t="shared" si="30"/>
        <v>0</v>
      </c>
      <c r="I24" s="123">
        <f t="shared" si="30"/>
        <v>0</v>
      </c>
      <c r="J24" s="123">
        <f t="shared" si="30"/>
        <v>0</v>
      </c>
      <c r="K24" s="123">
        <f t="shared" si="30"/>
        <v>0</v>
      </c>
      <c r="L24" s="123">
        <f t="shared" si="30"/>
        <v>0</v>
      </c>
      <c r="M24" s="123">
        <f t="shared" si="30"/>
        <v>0</v>
      </c>
      <c r="N24" s="124">
        <f>SUM(B24:M24)</f>
        <v>0</v>
      </c>
      <c r="O24" s="125">
        <f t="shared" ref="O24:Z24" si="31">O22*O23</f>
        <v>0</v>
      </c>
      <c r="P24" s="123">
        <f t="shared" si="31"/>
        <v>0</v>
      </c>
      <c r="Q24" s="123">
        <f t="shared" si="31"/>
        <v>0</v>
      </c>
      <c r="R24" s="123">
        <f t="shared" si="31"/>
        <v>0</v>
      </c>
      <c r="S24" s="123">
        <f t="shared" si="31"/>
        <v>0</v>
      </c>
      <c r="T24" s="123">
        <f t="shared" si="31"/>
        <v>0</v>
      </c>
      <c r="U24" s="123">
        <f t="shared" si="31"/>
        <v>0</v>
      </c>
      <c r="V24" s="123">
        <f t="shared" si="31"/>
        <v>0</v>
      </c>
      <c r="W24" s="123">
        <f t="shared" si="31"/>
        <v>0</v>
      </c>
      <c r="X24" s="123">
        <f t="shared" si="31"/>
        <v>0</v>
      </c>
      <c r="Y24" s="123">
        <f t="shared" si="31"/>
        <v>0</v>
      </c>
      <c r="Z24" s="123">
        <f t="shared" si="31"/>
        <v>0</v>
      </c>
      <c r="AA24" s="124">
        <f>SUM(O24:Z24)</f>
        <v>0</v>
      </c>
      <c r="AB24" s="125">
        <f t="shared" ref="AB24:AM24" si="32">AB22*AB23</f>
        <v>0</v>
      </c>
      <c r="AC24" s="123">
        <f t="shared" si="32"/>
        <v>0</v>
      </c>
      <c r="AD24" s="123">
        <f t="shared" si="32"/>
        <v>0</v>
      </c>
      <c r="AE24" s="123">
        <f t="shared" si="32"/>
        <v>0</v>
      </c>
      <c r="AF24" s="123">
        <f t="shared" si="32"/>
        <v>0</v>
      </c>
      <c r="AG24" s="123">
        <f t="shared" si="32"/>
        <v>0</v>
      </c>
      <c r="AH24" s="123">
        <f t="shared" si="32"/>
        <v>0</v>
      </c>
      <c r="AI24" s="123">
        <f t="shared" si="32"/>
        <v>0</v>
      </c>
      <c r="AJ24" s="123">
        <f t="shared" si="32"/>
        <v>0</v>
      </c>
      <c r="AK24" s="123">
        <f t="shared" si="32"/>
        <v>0</v>
      </c>
      <c r="AL24" s="123">
        <f t="shared" si="32"/>
        <v>0</v>
      </c>
      <c r="AM24" s="123">
        <f t="shared" si="32"/>
        <v>0</v>
      </c>
      <c r="AN24" s="126">
        <f>SUM(AB24:AM24)</f>
        <v>0</v>
      </c>
    </row>
    <row r="25" spans="1:40" ht="15" customHeight="1" thickTop="1" thickBot="1" x14ac:dyDescent="0.3">
      <c r="A25" s="422"/>
      <c r="B25" s="421"/>
    </row>
    <row r="26" spans="1:40" ht="15" customHeight="1" thickTop="1" thickBot="1" x14ac:dyDescent="0.3">
      <c r="A26" s="603" t="s">
        <v>204</v>
      </c>
      <c r="B26" s="107" t="s">
        <v>164</v>
      </c>
      <c r="C26" s="105" t="s">
        <v>165</v>
      </c>
      <c r="D26" s="105" t="s">
        <v>166</v>
      </c>
      <c r="E26" s="105" t="s">
        <v>167</v>
      </c>
      <c r="F26" s="105" t="s">
        <v>168</v>
      </c>
      <c r="G26" s="105" t="s">
        <v>169</v>
      </c>
      <c r="H26" s="105" t="s">
        <v>170</v>
      </c>
      <c r="I26" s="105" t="s">
        <v>171</v>
      </c>
      <c r="J26" s="105" t="s">
        <v>172</v>
      </c>
      <c r="K26" s="105" t="s">
        <v>173</v>
      </c>
      <c r="L26" s="105" t="s">
        <v>174</v>
      </c>
      <c r="M26" s="105" t="s">
        <v>175</v>
      </c>
      <c r="N26" s="106" t="s">
        <v>140</v>
      </c>
      <c r="O26" s="107" t="s">
        <v>176</v>
      </c>
      <c r="P26" s="105" t="s">
        <v>177</v>
      </c>
      <c r="Q26" s="105" t="s">
        <v>178</v>
      </c>
      <c r="R26" s="105" t="s">
        <v>179</v>
      </c>
      <c r="S26" s="105" t="s">
        <v>180</v>
      </c>
      <c r="T26" s="105" t="s">
        <v>181</v>
      </c>
      <c r="U26" s="105" t="s">
        <v>182</v>
      </c>
      <c r="V26" s="105" t="s">
        <v>183</v>
      </c>
      <c r="W26" s="105" t="s">
        <v>184</v>
      </c>
      <c r="X26" s="105" t="s">
        <v>185</v>
      </c>
      <c r="Y26" s="105" t="s">
        <v>186</v>
      </c>
      <c r="Z26" s="105" t="s">
        <v>187</v>
      </c>
      <c r="AA26" s="106" t="s">
        <v>141</v>
      </c>
      <c r="AB26" s="107" t="s">
        <v>188</v>
      </c>
      <c r="AC26" s="105" t="s">
        <v>189</v>
      </c>
      <c r="AD26" s="105" t="s">
        <v>190</v>
      </c>
      <c r="AE26" s="105" t="s">
        <v>191</v>
      </c>
      <c r="AF26" s="105" t="s">
        <v>192</v>
      </c>
      <c r="AG26" s="105" t="s">
        <v>193</v>
      </c>
      <c r="AH26" s="105" t="s">
        <v>194</v>
      </c>
      <c r="AI26" s="105" t="s">
        <v>195</v>
      </c>
      <c r="AJ26" s="105" t="s">
        <v>196</v>
      </c>
      <c r="AK26" s="105" t="s">
        <v>197</v>
      </c>
      <c r="AL26" s="105" t="s">
        <v>198</v>
      </c>
      <c r="AM26" s="105" t="s">
        <v>199</v>
      </c>
      <c r="AN26" s="108" t="s">
        <v>200</v>
      </c>
    </row>
    <row r="27" spans="1:40" ht="15" customHeight="1" x14ac:dyDescent="0.25">
      <c r="A27" s="111" t="s">
        <v>138</v>
      </c>
      <c r="B27" s="84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97"/>
      <c r="O27" s="84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97"/>
      <c r="AB27" s="84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119"/>
    </row>
    <row r="28" spans="1:40" ht="15" customHeight="1" thickBot="1" x14ac:dyDescent="0.3">
      <c r="A28" s="113" t="s">
        <v>139</v>
      </c>
      <c r="B28" s="101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2">
        <f>SUM(B28:M28)</f>
        <v>0</v>
      </c>
      <c r="O28" s="101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102">
        <f>SUM(O28:Z28)</f>
        <v>0</v>
      </c>
      <c r="AB28" s="101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120">
        <f>SUM(AB28:AM28)</f>
        <v>0</v>
      </c>
    </row>
    <row r="29" spans="1:40" ht="15" customHeight="1" thickBot="1" x14ac:dyDescent="0.3">
      <c r="A29" s="122" t="s">
        <v>38</v>
      </c>
      <c r="B29" s="125">
        <f t="shared" ref="B29:M29" si="33">B27*B28</f>
        <v>0</v>
      </c>
      <c r="C29" s="123">
        <f t="shared" si="33"/>
        <v>0</v>
      </c>
      <c r="D29" s="123">
        <f t="shared" si="33"/>
        <v>0</v>
      </c>
      <c r="E29" s="123">
        <f t="shared" si="33"/>
        <v>0</v>
      </c>
      <c r="F29" s="123">
        <f t="shared" si="33"/>
        <v>0</v>
      </c>
      <c r="G29" s="123">
        <f t="shared" si="33"/>
        <v>0</v>
      </c>
      <c r="H29" s="123">
        <f t="shared" si="33"/>
        <v>0</v>
      </c>
      <c r="I29" s="123">
        <f t="shared" si="33"/>
        <v>0</v>
      </c>
      <c r="J29" s="123">
        <f t="shared" si="33"/>
        <v>0</v>
      </c>
      <c r="K29" s="123">
        <f t="shared" si="33"/>
        <v>0</v>
      </c>
      <c r="L29" s="123">
        <f t="shared" si="33"/>
        <v>0</v>
      </c>
      <c r="M29" s="123">
        <f t="shared" si="33"/>
        <v>0</v>
      </c>
      <c r="N29" s="124">
        <f>SUM(B29:M29)</f>
        <v>0</v>
      </c>
      <c r="O29" s="125">
        <f t="shared" ref="O29:Z29" si="34">O27*O28</f>
        <v>0</v>
      </c>
      <c r="P29" s="123">
        <f t="shared" si="34"/>
        <v>0</v>
      </c>
      <c r="Q29" s="123">
        <f t="shared" si="34"/>
        <v>0</v>
      </c>
      <c r="R29" s="123">
        <f t="shared" si="34"/>
        <v>0</v>
      </c>
      <c r="S29" s="123">
        <f t="shared" si="34"/>
        <v>0</v>
      </c>
      <c r="T29" s="123">
        <f t="shared" si="34"/>
        <v>0</v>
      </c>
      <c r="U29" s="123">
        <f t="shared" si="34"/>
        <v>0</v>
      </c>
      <c r="V29" s="123">
        <f t="shared" si="34"/>
        <v>0</v>
      </c>
      <c r="W29" s="123">
        <f t="shared" si="34"/>
        <v>0</v>
      </c>
      <c r="X29" s="123">
        <f t="shared" si="34"/>
        <v>0</v>
      </c>
      <c r="Y29" s="123">
        <f t="shared" si="34"/>
        <v>0</v>
      </c>
      <c r="Z29" s="123">
        <f t="shared" si="34"/>
        <v>0</v>
      </c>
      <c r="AA29" s="124">
        <f>SUM(O29:Z29)</f>
        <v>0</v>
      </c>
      <c r="AB29" s="125">
        <f t="shared" ref="AB29:AM29" si="35">AB27*AB28</f>
        <v>0</v>
      </c>
      <c r="AC29" s="123">
        <f t="shared" si="35"/>
        <v>0</v>
      </c>
      <c r="AD29" s="123">
        <f t="shared" si="35"/>
        <v>0</v>
      </c>
      <c r="AE29" s="123">
        <f t="shared" si="35"/>
        <v>0</v>
      </c>
      <c r="AF29" s="123">
        <f t="shared" si="35"/>
        <v>0</v>
      </c>
      <c r="AG29" s="123">
        <f t="shared" si="35"/>
        <v>0</v>
      </c>
      <c r="AH29" s="123">
        <f t="shared" si="35"/>
        <v>0</v>
      </c>
      <c r="AI29" s="123">
        <f t="shared" si="35"/>
        <v>0</v>
      </c>
      <c r="AJ29" s="123">
        <f t="shared" si="35"/>
        <v>0</v>
      </c>
      <c r="AK29" s="123">
        <f t="shared" si="35"/>
        <v>0</v>
      </c>
      <c r="AL29" s="123">
        <f t="shared" si="35"/>
        <v>0</v>
      </c>
      <c r="AM29" s="123">
        <f t="shared" si="35"/>
        <v>0</v>
      </c>
      <c r="AN29" s="126">
        <f>SUM(AB29:AM29)</f>
        <v>0</v>
      </c>
    </row>
    <row r="30" spans="1:40" ht="15" customHeight="1" thickTop="1" thickBot="1" x14ac:dyDescent="0.3">
      <c r="A30" s="422"/>
      <c r="B30" s="421"/>
    </row>
    <row r="31" spans="1:40" ht="15" customHeight="1" thickTop="1" thickBot="1" x14ac:dyDescent="0.3">
      <c r="A31" s="603" t="s">
        <v>205</v>
      </c>
      <c r="B31" s="107" t="s">
        <v>164</v>
      </c>
      <c r="C31" s="105" t="s">
        <v>165</v>
      </c>
      <c r="D31" s="105" t="s">
        <v>166</v>
      </c>
      <c r="E31" s="105" t="s">
        <v>167</v>
      </c>
      <c r="F31" s="105" t="s">
        <v>168</v>
      </c>
      <c r="G31" s="105" t="s">
        <v>169</v>
      </c>
      <c r="H31" s="105" t="s">
        <v>170</v>
      </c>
      <c r="I31" s="105" t="s">
        <v>171</v>
      </c>
      <c r="J31" s="105" t="s">
        <v>172</v>
      </c>
      <c r="K31" s="105" t="s">
        <v>173</v>
      </c>
      <c r="L31" s="105" t="s">
        <v>174</v>
      </c>
      <c r="M31" s="105" t="s">
        <v>175</v>
      </c>
      <c r="N31" s="106" t="s">
        <v>140</v>
      </c>
      <c r="O31" s="107" t="s">
        <v>176</v>
      </c>
      <c r="P31" s="105" t="s">
        <v>177</v>
      </c>
      <c r="Q31" s="105" t="s">
        <v>178</v>
      </c>
      <c r="R31" s="105" t="s">
        <v>179</v>
      </c>
      <c r="S31" s="105" t="s">
        <v>180</v>
      </c>
      <c r="T31" s="105" t="s">
        <v>181</v>
      </c>
      <c r="U31" s="105" t="s">
        <v>182</v>
      </c>
      <c r="V31" s="105" t="s">
        <v>183</v>
      </c>
      <c r="W31" s="105" t="s">
        <v>184</v>
      </c>
      <c r="X31" s="105" t="s">
        <v>185</v>
      </c>
      <c r="Y31" s="105" t="s">
        <v>186</v>
      </c>
      <c r="Z31" s="105" t="s">
        <v>187</v>
      </c>
      <c r="AA31" s="106" t="s">
        <v>141</v>
      </c>
      <c r="AB31" s="107" t="s">
        <v>188</v>
      </c>
      <c r="AC31" s="105" t="s">
        <v>189</v>
      </c>
      <c r="AD31" s="105" t="s">
        <v>190</v>
      </c>
      <c r="AE31" s="105" t="s">
        <v>191</v>
      </c>
      <c r="AF31" s="105" t="s">
        <v>192</v>
      </c>
      <c r="AG31" s="105" t="s">
        <v>193</v>
      </c>
      <c r="AH31" s="105" t="s">
        <v>194</v>
      </c>
      <c r="AI31" s="105" t="s">
        <v>195</v>
      </c>
      <c r="AJ31" s="105" t="s">
        <v>196</v>
      </c>
      <c r="AK31" s="105" t="s">
        <v>197</v>
      </c>
      <c r="AL31" s="105" t="s">
        <v>198</v>
      </c>
      <c r="AM31" s="105" t="s">
        <v>199</v>
      </c>
      <c r="AN31" s="108" t="s">
        <v>200</v>
      </c>
    </row>
    <row r="32" spans="1:40" ht="15" customHeight="1" x14ac:dyDescent="0.25">
      <c r="A32" s="111" t="s">
        <v>138</v>
      </c>
      <c r="B32" s="84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97"/>
      <c r="O32" s="84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97"/>
      <c r="AB32" s="84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119"/>
    </row>
    <row r="33" spans="1:40" ht="15" customHeight="1" thickBot="1" x14ac:dyDescent="0.3">
      <c r="A33" s="113" t="s">
        <v>139</v>
      </c>
      <c r="B33" s="101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2">
        <f>SUM(B33:M33)</f>
        <v>0</v>
      </c>
      <c r="O33" s="101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102">
        <f>SUM(O33:Z33)</f>
        <v>0</v>
      </c>
      <c r="AB33" s="101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120">
        <f>SUM(AB33:AM33)</f>
        <v>0</v>
      </c>
    </row>
    <row r="34" spans="1:40" ht="15" customHeight="1" thickBot="1" x14ac:dyDescent="0.3">
      <c r="A34" s="122" t="s">
        <v>38</v>
      </c>
      <c r="B34" s="125">
        <f t="shared" ref="B34:M34" si="36">B32*B33</f>
        <v>0</v>
      </c>
      <c r="C34" s="123">
        <f t="shared" si="36"/>
        <v>0</v>
      </c>
      <c r="D34" s="123">
        <f t="shared" si="36"/>
        <v>0</v>
      </c>
      <c r="E34" s="123">
        <f t="shared" si="36"/>
        <v>0</v>
      </c>
      <c r="F34" s="123">
        <f t="shared" si="36"/>
        <v>0</v>
      </c>
      <c r="G34" s="123">
        <f t="shared" si="36"/>
        <v>0</v>
      </c>
      <c r="H34" s="123">
        <f t="shared" si="36"/>
        <v>0</v>
      </c>
      <c r="I34" s="123">
        <f t="shared" si="36"/>
        <v>0</v>
      </c>
      <c r="J34" s="123">
        <f t="shared" si="36"/>
        <v>0</v>
      </c>
      <c r="K34" s="123">
        <f t="shared" si="36"/>
        <v>0</v>
      </c>
      <c r="L34" s="123">
        <f t="shared" si="36"/>
        <v>0</v>
      </c>
      <c r="M34" s="123">
        <f t="shared" si="36"/>
        <v>0</v>
      </c>
      <c r="N34" s="124">
        <f>SUM(B34:M34)</f>
        <v>0</v>
      </c>
      <c r="O34" s="125">
        <f t="shared" ref="O34:Z34" si="37">O32*O33</f>
        <v>0</v>
      </c>
      <c r="P34" s="123">
        <f t="shared" si="37"/>
        <v>0</v>
      </c>
      <c r="Q34" s="123">
        <f t="shared" si="37"/>
        <v>0</v>
      </c>
      <c r="R34" s="123">
        <f t="shared" si="37"/>
        <v>0</v>
      </c>
      <c r="S34" s="123">
        <f t="shared" si="37"/>
        <v>0</v>
      </c>
      <c r="T34" s="123">
        <f t="shared" si="37"/>
        <v>0</v>
      </c>
      <c r="U34" s="123">
        <f t="shared" si="37"/>
        <v>0</v>
      </c>
      <c r="V34" s="123">
        <f t="shared" si="37"/>
        <v>0</v>
      </c>
      <c r="W34" s="123">
        <f t="shared" si="37"/>
        <v>0</v>
      </c>
      <c r="X34" s="123">
        <f t="shared" si="37"/>
        <v>0</v>
      </c>
      <c r="Y34" s="123">
        <f t="shared" si="37"/>
        <v>0</v>
      </c>
      <c r="Z34" s="123">
        <f t="shared" si="37"/>
        <v>0</v>
      </c>
      <c r="AA34" s="124">
        <f>SUM(O34:Z34)</f>
        <v>0</v>
      </c>
      <c r="AB34" s="125">
        <f t="shared" ref="AB34:AM34" si="38">AB32*AB33</f>
        <v>0</v>
      </c>
      <c r="AC34" s="123">
        <f t="shared" si="38"/>
        <v>0</v>
      </c>
      <c r="AD34" s="123">
        <f t="shared" si="38"/>
        <v>0</v>
      </c>
      <c r="AE34" s="123">
        <f t="shared" si="38"/>
        <v>0</v>
      </c>
      <c r="AF34" s="123">
        <f t="shared" si="38"/>
        <v>0</v>
      </c>
      <c r="AG34" s="123">
        <f t="shared" si="38"/>
        <v>0</v>
      </c>
      <c r="AH34" s="123">
        <f t="shared" si="38"/>
        <v>0</v>
      </c>
      <c r="AI34" s="123">
        <f t="shared" si="38"/>
        <v>0</v>
      </c>
      <c r="AJ34" s="123">
        <f t="shared" si="38"/>
        <v>0</v>
      </c>
      <c r="AK34" s="123">
        <f t="shared" si="38"/>
        <v>0</v>
      </c>
      <c r="AL34" s="123">
        <f t="shared" si="38"/>
        <v>0</v>
      </c>
      <c r="AM34" s="123">
        <f t="shared" si="38"/>
        <v>0</v>
      </c>
      <c r="AN34" s="126">
        <f>SUM(AB34:AM34)</f>
        <v>0</v>
      </c>
    </row>
    <row r="35" spans="1:40" ht="15" customHeight="1" thickTop="1" x14ac:dyDescent="0.25"/>
  </sheetData>
  <pageMargins left="0.7" right="0.7" top="0.75" bottom="0.75" header="0" footer="0"/>
  <pageSetup paperSize="9" orientation="portrait" r:id="rId1"/>
  <headerFooter>
    <oddHeader>&amp;C&amp;"Calibri"&amp;10&amp;K000000Public&amp;1#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0" zoomScaleNormal="80" workbookViewId="0">
      <selection activeCell="K24" sqref="K24"/>
    </sheetView>
  </sheetViews>
  <sheetFormatPr defaultRowHeight="15" x14ac:dyDescent="0.25"/>
  <cols>
    <col min="1" max="1" width="32.85546875" customWidth="1"/>
    <col min="2" max="2" width="19.28515625" customWidth="1"/>
    <col min="3" max="3" width="17" customWidth="1"/>
    <col min="4" max="5" width="15.85546875" customWidth="1"/>
    <col min="7" max="7" width="26.140625" customWidth="1"/>
    <col min="8" max="8" width="16.140625" customWidth="1"/>
    <col min="9" max="9" width="13.5703125" customWidth="1"/>
    <col min="10" max="10" width="11.85546875" customWidth="1"/>
  </cols>
  <sheetData>
    <row r="1" spans="1:10" ht="17.25" thickTop="1" thickBot="1" x14ac:dyDescent="0.3">
      <c r="A1" s="588" t="s">
        <v>162</v>
      </c>
      <c r="B1" s="483" t="s">
        <v>140</v>
      </c>
      <c r="C1" s="483" t="s">
        <v>141</v>
      </c>
      <c r="D1" s="536" t="s">
        <v>200</v>
      </c>
      <c r="E1" s="480"/>
      <c r="G1" s="562" t="s">
        <v>67</v>
      </c>
      <c r="H1" s="481" t="s">
        <v>140</v>
      </c>
      <c r="I1" s="483" t="s">
        <v>141</v>
      </c>
      <c r="J1" s="536" t="s">
        <v>200</v>
      </c>
    </row>
    <row r="2" spans="1:10" ht="15.75" thickBot="1" x14ac:dyDescent="0.3">
      <c r="A2" s="589" t="s">
        <v>43</v>
      </c>
      <c r="B2" s="484">
        <f>'erkim-cf'!N2</f>
        <v>0</v>
      </c>
      <c r="C2" s="484">
        <f>'erkim-cf'!AA2</f>
        <v>0</v>
      </c>
      <c r="D2" s="537">
        <f>'erkim-cf'!AN2</f>
        <v>0</v>
      </c>
      <c r="E2" s="480"/>
      <c r="G2" s="563" t="s">
        <v>68</v>
      </c>
      <c r="H2" s="484"/>
      <c r="I2" s="484">
        <f>'erkim-cf'!AA30</f>
        <v>0</v>
      </c>
      <c r="J2" s="537">
        <f>'erkim-cf'!AN30</f>
        <v>0</v>
      </c>
    </row>
    <row r="3" spans="1:10" ht="15.75" thickBot="1" x14ac:dyDescent="0.3">
      <c r="A3" s="590" t="s">
        <v>44</v>
      </c>
      <c r="B3" s="527">
        <f>'erkim-cf'!N3</f>
        <v>0</v>
      </c>
      <c r="C3" s="527">
        <f>'erkim-cf'!AA3</f>
        <v>0</v>
      </c>
      <c r="D3" s="538">
        <f>'erkim-cf'!AN3</f>
        <v>0</v>
      </c>
      <c r="E3" s="480"/>
      <c r="G3" s="564" t="s">
        <v>69</v>
      </c>
      <c r="H3" s="559">
        <f>'erkim-cf'!N31</f>
        <v>0</v>
      </c>
      <c r="I3" s="559">
        <f>'erkim-cf'!AA31</f>
        <v>0</v>
      </c>
      <c r="J3" s="548">
        <f>'erkim-cf'!AN31</f>
        <v>0</v>
      </c>
    </row>
    <row r="4" spans="1:10" ht="15.75" thickBot="1" x14ac:dyDescent="0.3">
      <c r="A4" s="591" t="s">
        <v>45</v>
      </c>
      <c r="B4" s="528">
        <f>'erkim-cf'!N4</f>
        <v>0</v>
      </c>
      <c r="C4" s="528">
        <f>'erkim-cf'!AA4</f>
        <v>0</v>
      </c>
      <c r="D4" s="539">
        <f>'erkim-cf'!AN4</f>
        <v>0</v>
      </c>
      <c r="E4" s="480"/>
      <c r="G4" s="564" t="s">
        <v>70</v>
      </c>
      <c r="H4" s="560">
        <f>'erkim-cf'!N32</f>
        <v>0</v>
      </c>
      <c r="I4" s="560">
        <f>'erkim-cf'!AA32</f>
        <v>0</v>
      </c>
      <c r="J4" s="549">
        <f>'erkim-cf'!AN32</f>
        <v>0</v>
      </c>
    </row>
    <row r="5" spans="1:10" x14ac:dyDescent="0.25">
      <c r="A5" s="592" t="s">
        <v>46</v>
      </c>
      <c r="B5" s="529">
        <f>'erkim-cf'!N5</f>
        <v>0</v>
      </c>
      <c r="C5" s="529">
        <f>'erkim-cf'!AA5</f>
        <v>0</v>
      </c>
      <c r="D5" s="540">
        <f>'erkim-cf'!AN5</f>
        <v>0</v>
      </c>
      <c r="E5" s="480"/>
      <c r="G5" s="479" t="s">
        <v>71</v>
      </c>
      <c r="H5" s="560">
        <f>'erkim-cf'!N33</f>
        <v>0</v>
      </c>
      <c r="I5" s="560">
        <f>'erkim-cf'!AA33</f>
        <v>0</v>
      </c>
      <c r="J5" s="549">
        <f>'erkim-cf'!AN33</f>
        <v>0</v>
      </c>
    </row>
    <row r="6" spans="1:10" ht="15" customHeight="1" thickBot="1" x14ac:dyDescent="0.3">
      <c r="A6" s="593" t="s">
        <v>47</v>
      </c>
      <c r="B6" s="530">
        <f>'erkim-cf'!N6</f>
        <v>0</v>
      </c>
      <c r="C6" s="530">
        <f>'erkim-cf'!AA6</f>
        <v>0</v>
      </c>
      <c r="D6" s="541">
        <f>'erkim-cf'!AN6</f>
        <v>0</v>
      </c>
      <c r="E6" s="480"/>
      <c r="G6" s="565" t="s">
        <v>72</v>
      </c>
      <c r="H6" s="561">
        <f>'erkim-cf'!N34</f>
        <v>0</v>
      </c>
      <c r="I6" s="561">
        <f>'erkim-cf'!AA34</f>
        <v>0</v>
      </c>
      <c r="J6" s="550">
        <f>'erkim-cf'!AN34</f>
        <v>0</v>
      </c>
    </row>
    <row r="7" spans="1:10" x14ac:dyDescent="0.25">
      <c r="A7" s="593" t="s">
        <v>48</v>
      </c>
      <c r="B7" s="530">
        <f>'erkim-cf'!N7</f>
        <v>0</v>
      </c>
      <c r="C7" s="530">
        <f>'erkim-cf'!AA7</f>
        <v>0</v>
      </c>
      <c r="D7" s="541">
        <f>'erkim-cf'!AN7</f>
        <v>0</v>
      </c>
      <c r="E7" s="480"/>
      <c r="G7" s="564" t="s">
        <v>73</v>
      </c>
      <c r="H7" s="559">
        <f>'erkim-cf'!N35</f>
        <v>0</v>
      </c>
      <c r="I7" s="559">
        <f>'erkim-cf'!AA35</f>
        <v>0</v>
      </c>
      <c r="J7" s="548">
        <f>'erkim-cf'!AN35</f>
        <v>0</v>
      </c>
    </row>
    <row r="8" spans="1:10" x14ac:dyDescent="0.25">
      <c r="A8" s="593" t="s">
        <v>49</v>
      </c>
      <c r="B8" s="530">
        <f>'erkim-cf'!N8</f>
        <v>0</v>
      </c>
      <c r="C8" s="530">
        <f>'erkim-cf'!AA8</f>
        <v>0</v>
      </c>
      <c r="D8" s="541">
        <f>'erkim-cf'!AN8</f>
        <v>0</v>
      </c>
      <c r="E8" s="480"/>
      <c r="G8" s="479" t="s">
        <v>74</v>
      </c>
      <c r="H8" s="560">
        <f>'erkim-cf'!N36</f>
        <v>0</v>
      </c>
      <c r="I8" s="560">
        <f>'erkim-cf'!AA36</f>
        <v>0</v>
      </c>
      <c r="J8" s="549">
        <f>'erkim-cf'!AN36</f>
        <v>0</v>
      </c>
    </row>
    <row r="9" spans="1:10" ht="15.75" thickBot="1" x14ac:dyDescent="0.3">
      <c r="A9" s="594" t="s">
        <v>50</v>
      </c>
      <c r="B9" s="531">
        <f>'erkim-cf'!N9</f>
        <v>0</v>
      </c>
      <c r="C9" s="531">
        <f>'erkim-cf'!AA9</f>
        <v>0</v>
      </c>
      <c r="D9" s="542">
        <f>'erkim-cf'!AN9</f>
        <v>0</v>
      </c>
      <c r="E9" s="480"/>
      <c r="G9" s="479" t="s">
        <v>75</v>
      </c>
      <c r="H9" s="560">
        <f>'erkim-cf'!N37</f>
        <v>0</v>
      </c>
      <c r="I9" s="560">
        <f>'erkim-cf'!AA37</f>
        <v>0</v>
      </c>
      <c r="J9" s="549">
        <f>'erkim-cf'!AN37</f>
        <v>0</v>
      </c>
    </row>
    <row r="10" spans="1:10" ht="15.75" thickBot="1" x14ac:dyDescent="0.3">
      <c r="A10" s="595" t="s">
        <v>51</v>
      </c>
      <c r="B10" s="528">
        <f>'erkim-cf'!N10</f>
        <v>0</v>
      </c>
      <c r="C10" s="528">
        <f>'erkim-cf'!AA10</f>
        <v>0</v>
      </c>
      <c r="D10" s="539">
        <f>'erkim-cf'!AN10</f>
        <v>0</v>
      </c>
      <c r="E10" s="480"/>
      <c r="G10" s="479" t="s">
        <v>76</v>
      </c>
      <c r="H10" s="560">
        <f>'erkim-cf'!N38</f>
        <v>0</v>
      </c>
      <c r="I10" s="560">
        <f>'erkim-cf'!AA38</f>
        <v>0</v>
      </c>
      <c r="J10" s="549">
        <f>'erkim-cf'!AN38</f>
        <v>0</v>
      </c>
    </row>
    <row r="11" spans="1:10" x14ac:dyDescent="0.25">
      <c r="A11" s="592" t="s">
        <v>52</v>
      </c>
      <c r="B11" s="529">
        <f>'erkim-cf'!N11</f>
        <v>0</v>
      </c>
      <c r="C11" s="529">
        <f>'erkim-cf'!AA11</f>
        <v>0</v>
      </c>
      <c r="D11" s="540">
        <f>'erkim-cf'!AN11</f>
        <v>0</v>
      </c>
      <c r="E11" s="480"/>
      <c r="G11" s="479" t="s">
        <v>77</v>
      </c>
      <c r="H11" s="560">
        <f>'erkim-cf'!N39</f>
        <v>0</v>
      </c>
      <c r="I11" s="560">
        <f>'erkim-cf'!AA39</f>
        <v>0</v>
      </c>
      <c r="J11" s="549">
        <f>'erkim-cf'!AN39</f>
        <v>0</v>
      </c>
    </row>
    <row r="12" spans="1:10" ht="14.25" customHeight="1" x14ac:dyDescent="0.25">
      <c r="A12" s="593" t="s">
        <v>53</v>
      </c>
      <c r="B12" s="530">
        <f>'erkim-cf'!N12</f>
        <v>0</v>
      </c>
      <c r="C12" s="530">
        <f>'erkim-cf'!AA12</f>
        <v>0</v>
      </c>
      <c r="D12" s="541">
        <f>'erkim-cf'!AN12</f>
        <v>0</v>
      </c>
      <c r="E12" s="480"/>
      <c r="G12" s="566" t="s">
        <v>65</v>
      </c>
      <c r="H12" s="560">
        <f>'erkim-cf'!N40</f>
        <v>0</v>
      </c>
      <c r="I12" s="560">
        <f>'erkim-cf'!AA40</f>
        <v>0</v>
      </c>
      <c r="J12" s="549">
        <f>'erkim-cf'!AN40</f>
        <v>0</v>
      </c>
    </row>
    <row r="13" spans="1:10" ht="15.75" thickBot="1" x14ac:dyDescent="0.3">
      <c r="A13" s="594" t="s">
        <v>54</v>
      </c>
      <c r="B13" s="531">
        <f>'erkim-cf'!N13</f>
        <v>0</v>
      </c>
      <c r="C13" s="531">
        <f>'erkim-cf'!AA13</f>
        <v>0</v>
      </c>
      <c r="D13" s="542">
        <f>'erkim-cf'!AN13</f>
        <v>0</v>
      </c>
      <c r="E13" s="480"/>
      <c r="G13" s="565" t="s">
        <v>78</v>
      </c>
      <c r="H13" s="485">
        <f>'erkim-cf'!N41</f>
        <v>0</v>
      </c>
      <c r="I13" s="547">
        <f>'erkim-cf'!AA41</f>
        <v>0</v>
      </c>
      <c r="J13" s="551">
        <f>'erkim-cf'!AN41</f>
        <v>0</v>
      </c>
    </row>
    <row r="14" spans="1:10" ht="15.75" thickBot="1" x14ac:dyDescent="0.3">
      <c r="A14" s="595" t="s">
        <v>55</v>
      </c>
      <c r="B14" s="528">
        <f>'erkim-cf'!N14</f>
        <v>0</v>
      </c>
      <c r="C14" s="528">
        <f>'erkim-cf'!AA14</f>
        <v>0</v>
      </c>
      <c r="D14" s="539">
        <f>'erkim-cf'!AN14</f>
        <v>0</v>
      </c>
      <c r="E14" s="480"/>
      <c r="G14" s="482" t="s">
        <v>79</v>
      </c>
      <c r="H14" s="486">
        <f>'erkim-cf'!N42</f>
        <v>0</v>
      </c>
      <c r="I14" s="486">
        <f>'erkim-cf'!AA42</f>
        <v>0</v>
      </c>
      <c r="J14" s="552">
        <f>'erkim-cf'!AN42</f>
        <v>0</v>
      </c>
    </row>
    <row r="15" spans="1:10" ht="16.5" thickTop="1" thickBot="1" x14ac:dyDescent="0.3">
      <c r="A15" s="596" t="s">
        <v>56</v>
      </c>
      <c r="B15" s="532">
        <f>'erkim-cf'!N15</f>
        <v>0</v>
      </c>
      <c r="C15" s="532">
        <f>'erkim-cf'!AA15</f>
        <v>0</v>
      </c>
      <c r="D15" s="543">
        <f>'erkim-cf'!AN15</f>
        <v>0</v>
      </c>
      <c r="E15" s="480"/>
      <c r="G15" s="567"/>
      <c r="H15" s="93"/>
      <c r="I15" s="93"/>
      <c r="J15" s="90"/>
    </row>
    <row r="16" spans="1:10" ht="16.5" thickTop="1" thickBot="1" x14ac:dyDescent="0.3">
      <c r="A16" s="597" t="s">
        <v>57</v>
      </c>
      <c r="B16" s="533">
        <f>'erkim-cf'!N16</f>
        <v>0</v>
      </c>
      <c r="C16" s="533">
        <f>'erkim-cf'!AA16</f>
        <v>0</v>
      </c>
      <c r="D16" s="544">
        <f>'erkim-cf'!AN16</f>
        <v>0</v>
      </c>
      <c r="E16" s="480"/>
      <c r="G16" s="568"/>
      <c r="H16" s="481" t="s">
        <v>140</v>
      </c>
      <c r="I16" s="483" t="s">
        <v>141</v>
      </c>
      <c r="J16" s="536" t="s">
        <v>200</v>
      </c>
    </row>
    <row r="17" spans="1:10" ht="15" customHeight="1" thickBot="1" x14ac:dyDescent="0.3">
      <c r="A17" s="591" t="s">
        <v>58</v>
      </c>
      <c r="B17" s="528">
        <f>'erkim-cf'!N17</f>
        <v>0</v>
      </c>
      <c r="C17" s="528">
        <f>'erkim-cf'!AA17</f>
        <v>0</v>
      </c>
      <c r="D17" s="539">
        <f>'erkim-cf'!AN17</f>
        <v>0</v>
      </c>
      <c r="E17" s="480"/>
      <c r="G17" s="569" t="s">
        <v>135</v>
      </c>
      <c r="H17" s="556">
        <f>B2*1000</f>
        <v>0</v>
      </c>
      <c r="I17" s="556">
        <f>C2*1000</f>
        <v>0</v>
      </c>
      <c r="J17" s="553">
        <f>D2*1000</f>
        <v>0</v>
      </c>
    </row>
    <row r="18" spans="1:10" ht="15.75" thickBot="1" x14ac:dyDescent="0.3">
      <c r="A18" s="596" t="s">
        <v>59</v>
      </c>
      <c r="B18" s="532">
        <f>'erkim-cf'!N18</f>
        <v>0</v>
      </c>
      <c r="C18" s="532">
        <f>'erkim-cf'!AA18</f>
        <v>0</v>
      </c>
      <c r="D18" s="543">
        <f>'erkim-cf'!AN18</f>
        <v>0</v>
      </c>
      <c r="E18" s="480"/>
      <c r="G18" s="570" t="s">
        <v>62</v>
      </c>
      <c r="H18" s="557">
        <f>B21*1000</f>
        <v>0</v>
      </c>
      <c r="I18" s="557">
        <f>C21*1000</f>
        <v>0</v>
      </c>
      <c r="J18" s="554">
        <f>D21*1000</f>
        <v>0</v>
      </c>
    </row>
    <row r="19" spans="1:10" ht="15.75" thickBot="1" x14ac:dyDescent="0.3">
      <c r="A19" s="597" t="s">
        <v>60</v>
      </c>
      <c r="B19" s="533">
        <f>'erkim-cf'!N19</f>
        <v>0</v>
      </c>
      <c r="C19" s="533">
        <f>'erkim-cf'!AA19</f>
        <v>0</v>
      </c>
      <c r="D19" s="544">
        <f>'erkim-cf'!AN19</f>
        <v>0</v>
      </c>
      <c r="E19" s="480"/>
      <c r="G19" s="570" t="s">
        <v>136</v>
      </c>
      <c r="H19" s="557">
        <f>H14</f>
        <v>0</v>
      </c>
      <c r="I19" s="557">
        <f t="shared" ref="I19:J19" si="0">I14</f>
        <v>0</v>
      </c>
      <c r="J19" s="554">
        <f t="shared" si="0"/>
        <v>0</v>
      </c>
    </row>
    <row r="20" spans="1:10" ht="15.75" thickBot="1" x14ac:dyDescent="0.3">
      <c r="A20" s="598" t="s">
        <v>61</v>
      </c>
      <c r="B20" s="528">
        <f>'erkim-cf'!N20</f>
        <v>0</v>
      </c>
      <c r="C20" s="528">
        <f>'erkim-cf'!AA20</f>
        <v>0</v>
      </c>
      <c r="D20" s="539">
        <f>'erkim-cf'!AN20</f>
        <v>0</v>
      </c>
      <c r="E20" s="480"/>
      <c r="G20" s="571" t="s">
        <v>137</v>
      </c>
      <c r="H20" s="558">
        <f>H6-H13</f>
        <v>0</v>
      </c>
      <c r="I20" s="558">
        <f>I6-I13</f>
        <v>0</v>
      </c>
      <c r="J20" s="555">
        <f>J6-J13</f>
        <v>0</v>
      </c>
    </row>
    <row r="21" spans="1:10" ht="15.75" thickBot="1" x14ac:dyDescent="0.3">
      <c r="A21" s="591" t="s">
        <v>62</v>
      </c>
      <c r="B21" s="528">
        <f>'erkim-cf'!N21</f>
        <v>0</v>
      </c>
      <c r="C21" s="528">
        <f>'erkim-cf'!AA21</f>
        <v>0</v>
      </c>
      <c r="D21" s="539">
        <f>'erkim-cf'!AN21</f>
        <v>0</v>
      </c>
      <c r="E21" s="480"/>
    </row>
    <row r="22" spans="1:10" ht="15.75" thickBot="1" x14ac:dyDescent="0.3">
      <c r="A22" s="599" t="s">
        <v>63</v>
      </c>
      <c r="B22" s="534">
        <f>'erkim-cf'!N22</f>
        <v>0</v>
      </c>
      <c r="C22" s="534">
        <f>'erkim-cf'!AA22</f>
        <v>0</v>
      </c>
      <c r="D22" s="545">
        <f>'erkim-cf'!AN22</f>
        <v>0</v>
      </c>
      <c r="E22" s="480"/>
    </row>
    <row r="23" spans="1:10" x14ac:dyDescent="0.25">
      <c r="A23" s="595" t="s">
        <v>64</v>
      </c>
      <c r="B23" s="528">
        <f>'erkim-cf'!N23</f>
        <v>0</v>
      </c>
      <c r="C23" s="528">
        <f>'erkim-cf'!AA23</f>
        <v>0</v>
      </c>
      <c r="D23" s="539">
        <f>'erkim-cf'!AN23</f>
        <v>0</v>
      </c>
      <c r="E23" s="480"/>
    </row>
    <row r="24" spans="1:10" ht="15.75" thickBot="1" x14ac:dyDescent="0.3">
      <c r="A24" s="594" t="s">
        <v>65</v>
      </c>
      <c r="B24" s="531">
        <f>'erkim-cf'!N24</f>
        <v>0</v>
      </c>
      <c r="C24" s="531">
        <f>'erkim-cf'!AA24</f>
        <v>0</v>
      </c>
      <c r="D24" s="542">
        <f>'erkim-cf'!AN24</f>
        <v>0</v>
      </c>
      <c r="E24" s="480"/>
    </row>
    <row r="25" spans="1:10" ht="15.75" thickBot="1" x14ac:dyDescent="0.3">
      <c r="A25" s="600" t="s">
        <v>66</v>
      </c>
      <c r="B25" s="535">
        <f>'erkim-cf'!N25</f>
        <v>0</v>
      </c>
      <c r="C25" s="535">
        <f>'erkim-cf'!AA25</f>
        <v>0</v>
      </c>
      <c r="D25" s="546">
        <f>'erkim-cf'!AN25</f>
        <v>0</v>
      </c>
      <c r="E25" s="480"/>
    </row>
    <row r="26" spans="1:10" ht="15.75" thickTop="1" x14ac:dyDescent="0.25"/>
  </sheetData>
  <pageMargins left="0.7" right="0.7" top="0.75" bottom="0.75" header="0.3" footer="0.3"/>
  <pageSetup paperSize="9" orientation="portrait" r:id="rId1"/>
  <headerFooter>
    <oddHeader>&amp;C&amp;"Calibri"&amp;10&amp;K000000Public&amp;1#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erkim-cf</vt:lpstr>
      <vt:lpstr>merleg</vt:lpstr>
      <vt:lpstr>beradatok</vt:lpstr>
      <vt:lpstr>reszletek</vt:lpstr>
      <vt:lpstr>arbevetel</vt:lpstr>
      <vt:lpstr>összesítők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LÖSCHNIGNÉ NÉMETH MÓNIKA</cp:lastModifiedBy>
  <dcterms:created xsi:type="dcterms:W3CDTF">2018-03-27T19:18:38Z</dcterms:created>
  <dcterms:modified xsi:type="dcterms:W3CDTF">2022-10-19T09:04:33Z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a63cc4-2ec6-44d2-91a5-2f2bdabdec44_Enabled">
    <vt:lpwstr>true</vt:lpwstr>
  </property>
  <property fmtid="{D5CDD505-2E9C-101B-9397-08002B2CF9AE}" pid="3" name="MSIP_Label_a5a63cc4-2ec6-44d2-91a5-2f2bdabdec44_SetDate">
    <vt:lpwstr>2022-10-19T09:03:54Z</vt:lpwstr>
  </property>
  <property fmtid="{D5CDD505-2E9C-101B-9397-08002B2CF9AE}" pid="4" name="MSIP_Label_a5a63cc4-2ec6-44d2-91a5-2f2bdabdec44_Method">
    <vt:lpwstr>Privileged</vt:lpwstr>
  </property>
  <property fmtid="{D5CDD505-2E9C-101B-9397-08002B2CF9AE}" pid="5" name="MSIP_Label_a5a63cc4-2ec6-44d2-91a5-2f2bdabdec44_Name">
    <vt:lpwstr>a5a63cc4-2ec6-44d2-91a5-2f2bdabdec44</vt:lpwstr>
  </property>
  <property fmtid="{D5CDD505-2E9C-101B-9397-08002B2CF9AE}" pid="6" name="MSIP_Label_a5a63cc4-2ec6-44d2-91a5-2f2bdabdec44_SiteId">
    <vt:lpwstr>64af2aee-7d6c-49ac-a409-192d3fee73b8</vt:lpwstr>
  </property>
  <property fmtid="{D5CDD505-2E9C-101B-9397-08002B2CF9AE}" pid="7" name="MSIP_Label_a5a63cc4-2ec6-44d2-91a5-2f2bdabdec44_ActionId">
    <vt:lpwstr>85b691d3-67b9-415f-b04e-696f0e5695b1</vt:lpwstr>
  </property>
  <property fmtid="{D5CDD505-2E9C-101B-9397-08002B2CF9AE}" pid="8" name="MSIP_Label_a5a63cc4-2ec6-44d2-91a5-2f2bdabdec44_ContentBits">
    <vt:lpwstr>1</vt:lpwstr>
  </property>
</Properties>
</file>